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3"/>
  </bookViews>
  <sheets>
    <sheet name="total" sheetId="11" r:id="rId1"/>
    <sheet name="PEL.ADM" sheetId="1" r:id="rId2"/>
    <sheet name="Pem_sarana&amp;Prasarana" sheetId="3" r:id="rId3"/>
    <sheet name="pengadaan sarana" sheetId="9" r:id="rId4"/>
    <sheet name="Penyediaan Dokumentasi" sheetId="8" r:id="rId5"/>
    <sheet name="BMD" sheetId="10" r:id="rId6"/>
    <sheet name="Peningkatan Kapasitas Aparatur" sheetId="4" r:id="rId7"/>
    <sheet name="REHAB" sheetId="12" r:id="rId8"/>
  </sheets>
  <definedNames>
    <definedName name="_xlnm.Print_Area" localSheetId="1">PEL.ADM!$A$1:$P$283</definedName>
    <definedName name="_xlnm.Print_Area" localSheetId="2">'Pem_sarana&amp;Prasarana'!$A$1:$P$106</definedName>
    <definedName name="_xlnm.Print_Area" localSheetId="3">'pengadaan sarana'!$A$1:$U$65</definedName>
    <definedName name="_xlnm.Print_Area" localSheetId="4">'Penyediaan Dokumentasi'!$A$1:$P$37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9" i="3" l="1"/>
  <c r="M243" i="1" l="1"/>
  <c r="C23" i="11" l="1"/>
  <c r="M165" i="1" l="1"/>
  <c r="T62" i="9" l="1"/>
  <c r="P62" i="9"/>
  <c r="V93" i="3"/>
  <c r="V90" i="3"/>
  <c r="U62" i="9" l="1"/>
  <c r="N162" i="1" l="1"/>
  <c r="O162" i="1" s="1"/>
  <c r="R29" i="8" l="1"/>
  <c r="N27" i="8" l="1"/>
  <c r="J27" i="8"/>
  <c r="O27" i="8" s="1"/>
  <c r="M28" i="8"/>
  <c r="D5" i="11"/>
  <c r="Q38" i="10"/>
  <c r="Q35" i="10"/>
  <c r="Q32" i="10"/>
  <c r="Q30" i="10"/>
  <c r="Q27" i="10"/>
  <c r="Q24" i="10"/>
  <c r="Q20" i="10"/>
  <c r="Q19" i="10"/>
  <c r="Q18" i="10"/>
  <c r="Q14" i="10"/>
  <c r="W46" i="4"/>
  <c r="W51" i="4"/>
  <c r="W50" i="4"/>
  <c r="W49" i="4"/>
  <c r="W48" i="4"/>
  <c r="W45" i="4"/>
  <c r="W44" i="4"/>
  <c r="W43" i="4"/>
  <c r="E8" i="11"/>
  <c r="O182" i="1"/>
  <c r="O161" i="1"/>
  <c r="N161" i="1"/>
  <c r="N160" i="1"/>
  <c r="N176" i="1" l="1"/>
  <c r="O176" i="1" s="1"/>
  <c r="M175" i="1" l="1"/>
  <c r="M6" i="12" l="1"/>
  <c r="K6" i="12"/>
  <c r="M6" i="8"/>
  <c r="K6" i="8"/>
  <c r="P14" i="12"/>
  <c r="D8" i="11" s="1"/>
  <c r="Q18" i="12"/>
  <c r="M18" i="12"/>
  <c r="M14" i="12" s="1"/>
  <c r="C8" i="11" s="1"/>
  <c r="N28" i="8"/>
  <c r="O28" i="8" s="1"/>
  <c r="Q14" i="12" l="1"/>
  <c r="P38" i="10"/>
  <c r="P35" i="10"/>
  <c r="P32" i="10"/>
  <c r="P30" i="10"/>
  <c r="P27" i="10"/>
  <c r="P24" i="10"/>
  <c r="P20" i="10"/>
  <c r="P19" i="10"/>
  <c r="P18" i="10"/>
  <c r="L38" i="10"/>
  <c r="L35" i="10"/>
  <c r="L32" i="10"/>
  <c r="L30" i="10"/>
  <c r="L27" i="10"/>
  <c r="L24" i="10"/>
  <c r="L20" i="10"/>
  <c r="L19" i="10"/>
  <c r="L18" i="10"/>
  <c r="L14" i="10" s="1"/>
  <c r="N267" i="1"/>
  <c r="O267" i="1" s="1"/>
  <c r="N256" i="1"/>
  <c r="O256" i="1" s="1"/>
  <c r="T65" i="9"/>
  <c r="P65" i="9"/>
  <c r="T64" i="9"/>
  <c r="P64" i="9"/>
  <c r="T63" i="9"/>
  <c r="P63" i="9"/>
  <c r="T61" i="9"/>
  <c r="P61" i="9"/>
  <c r="T45" i="9"/>
  <c r="U45" i="9" s="1"/>
  <c r="S37" i="9"/>
  <c r="T37" i="9" s="1"/>
  <c r="S31" i="9"/>
  <c r="T31" i="9" s="1"/>
  <c r="U31" i="9" s="1"/>
  <c r="T58" i="9"/>
  <c r="T57" i="9"/>
  <c r="T56" i="9"/>
  <c r="T55" i="9"/>
  <c r="T54" i="9"/>
  <c r="T53" i="9"/>
  <c r="T50" i="9"/>
  <c r="T49" i="9"/>
  <c r="T48" i="9"/>
  <c r="T47" i="9"/>
  <c r="T44" i="9"/>
  <c r="T43" i="9"/>
  <c r="T42" i="9"/>
  <c r="T40" i="9"/>
  <c r="T39" i="9"/>
  <c r="T38" i="9"/>
  <c r="T34" i="9"/>
  <c r="T33" i="9"/>
  <c r="T32" i="9"/>
  <c r="T30" i="9"/>
  <c r="T29" i="9"/>
  <c r="T28" i="9"/>
  <c r="T25" i="9"/>
  <c r="T24" i="9"/>
  <c r="T23" i="9"/>
  <c r="T22" i="9"/>
  <c r="T18" i="9" s="1"/>
  <c r="P58" i="9"/>
  <c r="P57" i="9"/>
  <c r="P56" i="9"/>
  <c r="P55" i="9"/>
  <c r="P54" i="9"/>
  <c r="P53" i="9"/>
  <c r="P50" i="9"/>
  <c r="P49" i="9"/>
  <c r="P48" i="9"/>
  <c r="P47" i="9"/>
  <c r="P44" i="9"/>
  <c r="P43" i="9"/>
  <c r="P42" i="9"/>
  <c r="P40" i="9"/>
  <c r="P39" i="9"/>
  <c r="P38" i="9"/>
  <c r="P37" i="9"/>
  <c r="P34" i="9"/>
  <c r="P33" i="9"/>
  <c r="P32" i="9"/>
  <c r="P30" i="9"/>
  <c r="P29" i="9"/>
  <c r="P28" i="9"/>
  <c r="P25" i="9"/>
  <c r="P24" i="9"/>
  <c r="P23" i="9"/>
  <c r="P22" i="9"/>
  <c r="N90" i="3"/>
  <c r="O90" i="3" s="1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59" i="3"/>
  <c r="O59" i="3" s="1"/>
  <c r="N53" i="3"/>
  <c r="N52" i="3"/>
  <c r="N51" i="3"/>
  <c r="N50" i="3"/>
  <c r="N49" i="3"/>
  <c r="N48" i="3"/>
  <c r="N47" i="3"/>
  <c r="N35" i="3"/>
  <c r="O35" i="3" s="1"/>
  <c r="J57" i="3"/>
  <c r="J55" i="3"/>
  <c r="J53" i="3"/>
  <c r="J52" i="3"/>
  <c r="J51" i="3"/>
  <c r="J50" i="3"/>
  <c r="J49" i="3"/>
  <c r="J48" i="3"/>
  <c r="J47" i="3"/>
  <c r="J69" i="3"/>
  <c r="P18" i="9" l="1"/>
  <c r="U61" i="9"/>
  <c r="K6" i="10"/>
  <c r="C5" i="11"/>
  <c r="E5" i="11"/>
  <c r="M6" i="10"/>
  <c r="U57" i="9"/>
  <c r="U38" i="9"/>
  <c r="U49" i="9"/>
  <c r="U55" i="9"/>
  <c r="U23" i="9"/>
  <c r="U29" i="9"/>
  <c r="U34" i="9"/>
  <c r="U40" i="9"/>
  <c r="U53" i="9"/>
  <c r="U37" i="9"/>
  <c r="P14" i="10"/>
  <c r="U24" i="9"/>
  <c r="U48" i="9"/>
  <c r="U54" i="9"/>
  <c r="U58" i="9"/>
  <c r="U25" i="9"/>
  <c r="U32" i="9"/>
  <c r="U39" i="9"/>
  <c r="U44" i="9"/>
  <c r="U50" i="9"/>
  <c r="U56" i="9"/>
  <c r="U65" i="9"/>
  <c r="U22" i="9"/>
  <c r="U28" i="9"/>
  <c r="U33" i="9"/>
  <c r="U47" i="9"/>
  <c r="U64" i="9"/>
  <c r="U30" i="9"/>
  <c r="U42" i="9"/>
  <c r="U63" i="9"/>
  <c r="U43" i="9"/>
  <c r="N37" i="8"/>
  <c r="J37" i="8"/>
  <c r="N34" i="8"/>
  <c r="J34" i="8"/>
  <c r="N30" i="8"/>
  <c r="J30" i="8"/>
  <c r="N26" i="8"/>
  <c r="J26" i="8"/>
  <c r="N24" i="8"/>
  <c r="J24" i="8"/>
  <c r="N21" i="8"/>
  <c r="J21" i="8"/>
  <c r="N54" i="4"/>
  <c r="J54" i="4"/>
  <c r="N53" i="4"/>
  <c r="J53" i="4"/>
  <c r="N50" i="4"/>
  <c r="J50" i="4"/>
  <c r="N46" i="4"/>
  <c r="J46" i="4"/>
  <c r="N41" i="4"/>
  <c r="J41" i="4"/>
  <c r="N37" i="4"/>
  <c r="J37" i="4"/>
  <c r="N32" i="4"/>
  <c r="J32" i="4"/>
  <c r="N27" i="4"/>
  <c r="J27" i="4"/>
  <c r="N25" i="4"/>
  <c r="J25" i="4"/>
  <c r="N20" i="4"/>
  <c r="J20" i="4"/>
  <c r="N19" i="4"/>
  <c r="J19" i="4"/>
  <c r="N18" i="4"/>
  <c r="J18" i="4"/>
  <c r="N31" i="3"/>
  <c r="N23" i="3"/>
  <c r="N24" i="3"/>
  <c r="N25" i="3"/>
  <c r="J23" i="3"/>
  <c r="O26" i="8" l="1"/>
  <c r="O37" i="8"/>
  <c r="N14" i="4"/>
  <c r="D4" i="11"/>
  <c r="M6" i="9"/>
  <c r="C4" i="11"/>
  <c r="K6" i="9"/>
  <c r="O37" i="4"/>
  <c r="O41" i="4"/>
  <c r="J14" i="4"/>
  <c r="O34" i="8"/>
  <c r="O24" i="8"/>
  <c r="N16" i="8"/>
  <c r="O30" i="8"/>
  <c r="U18" i="9"/>
  <c r="O21" i="8"/>
  <c r="J16" i="8"/>
  <c r="C7" i="11" s="1"/>
  <c r="O50" i="4"/>
  <c r="O25" i="4"/>
  <c r="O27" i="4"/>
  <c r="O18" i="4"/>
  <c r="O20" i="4"/>
  <c r="O46" i="4"/>
  <c r="O19" i="4"/>
  <c r="O32" i="4"/>
  <c r="O53" i="4"/>
  <c r="O54" i="4"/>
  <c r="J24" i="3"/>
  <c r="O24" i="3" s="1"/>
  <c r="J25" i="3"/>
  <c r="J31" i="3"/>
  <c r="O31" i="3" s="1"/>
  <c r="J33" i="3"/>
  <c r="O33" i="3" s="1"/>
  <c r="N105" i="3"/>
  <c r="J105" i="3"/>
  <c r="N102" i="3"/>
  <c r="J102" i="3"/>
  <c r="N96" i="3"/>
  <c r="J96" i="3"/>
  <c r="N93" i="3"/>
  <c r="J93" i="3"/>
  <c r="J89" i="3"/>
  <c r="O89" i="3" s="1"/>
  <c r="J88" i="3"/>
  <c r="O88" i="3" s="1"/>
  <c r="J87" i="3"/>
  <c r="O87" i="3" s="1"/>
  <c r="J86" i="3"/>
  <c r="O86" i="3" s="1"/>
  <c r="J85" i="3"/>
  <c r="O85" i="3" s="1"/>
  <c r="J84" i="3"/>
  <c r="O84" i="3" s="1"/>
  <c r="J83" i="3"/>
  <c r="O83" i="3" s="1"/>
  <c r="J82" i="3"/>
  <c r="O82" i="3" s="1"/>
  <c r="J81" i="3"/>
  <c r="O81" i="3" s="1"/>
  <c r="J80" i="3"/>
  <c r="O80" i="3" s="1"/>
  <c r="J79" i="3"/>
  <c r="O79" i="3" s="1"/>
  <c r="J78" i="3"/>
  <c r="O78" i="3" s="1"/>
  <c r="J77" i="3"/>
  <c r="O77" i="3" s="1"/>
  <c r="J76" i="3"/>
  <c r="O76" i="3" s="1"/>
  <c r="J75" i="3"/>
  <c r="O75" i="3" s="1"/>
  <c r="J74" i="3"/>
  <c r="O74" i="3" s="1"/>
  <c r="J73" i="3"/>
  <c r="O73" i="3" s="1"/>
  <c r="J72" i="3"/>
  <c r="O72" i="3" s="1"/>
  <c r="J71" i="3"/>
  <c r="O71" i="3" s="1"/>
  <c r="J70" i="3"/>
  <c r="O70" i="3" s="1"/>
  <c r="N69" i="3"/>
  <c r="N68" i="3"/>
  <c r="N67" i="3"/>
  <c r="N66" i="3"/>
  <c r="O66" i="3" s="1"/>
  <c r="N64" i="3"/>
  <c r="J64" i="3"/>
  <c r="N63" i="3"/>
  <c r="N62" i="3"/>
  <c r="N61" i="3"/>
  <c r="N57" i="3"/>
  <c r="N55" i="3"/>
  <c r="N46" i="3"/>
  <c r="J46" i="3"/>
  <c r="N42" i="3"/>
  <c r="J42" i="3"/>
  <c r="N39" i="3"/>
  <c r="J39" i="3"/>
  <c r="E4" i="11" l="1"/>
  <c r="D7" i="11"/>
  <c r="E7" i="11" s="1"/>
  <c r="O16" i="8"/>
  <c r="C6" i="11"/>
  <c r="K6" i="4"/>
  <c r="D6" i="11"/>
  <c r="M6" i="4"/>
  <c r="O14" i="4"/>
  <c r="O40" i="8"/>
  <c r="O96" i="3"/>
  <c r="J18" i="3"/>
  <c r="N18" i="3"/>
  <c r="O64" i="3"/>
  <c r="O47" i="3"/>
  <c r="O105" i="3"/>
  <c r="O61" i="3"/>
  <c r="O50" i="3"/>
  <c r="O51" i="3"/>
  <c r="O42" i="3"/>
  <c r="O39" i="3"/>
  <c r="O62" i="3"/>
  <c r="O67" i="3"/>
  <c r="O69" i="3"/>
  <c r="O25" i="3"/>
  <c r="O48" i="3"/>
  <c r="O55" i="3"/>
  <c r="O102" i="3"/>
  <c r="O52" i="3"/>
  <c r="O46" i="3"/>
  <c r="O53" i="3"/>
  <c r="O63" i="3"/>
  <c r="O49" i="3"/>
  <c r="O57" i="3"/>
  <c r="O68" i="3"/>
  <c r="O93" i="3"/>
  <c r="N185" i="1"/>
  <c r="O41" i="1"/>
  <c r="O45" i="1"/>
  <c r="N50" i="1"/>
  <c r="O50" i="1" s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4" i="1"/>
  <c r="N145" i="1"/>
  <c r="N146" i="1"/>
  <c r="N148" i="1"/>
  <c r="N149" i="1"/>
  <c r="N150" i="1"/>
  <c r="N151" i="1"/>
  <c r="N153" i="1"/>
  <c r="N154" i="1"/>
  <c r="O154" i="1" s="1"/>
  <c r="N155" i="1"/>
  <c r="N156" i="1"/>
  <c r="O156" i="1" s="1"/>
  <c r="N158" i="1"/>
  <c r="N159" i="1"/>
  <c r="O159" i="1" s="1"/>
  <c r="N163" i="1"/>
  <c r="O163" i="1" s="1"/>
  <c r="N164" i="1"/>
  <c r="N165" i="1"/>
  <c r="N166" i="1"/>
  <c r="N167" i="1"/>
  <c r="N169" i="1"/>
  <c r="N170" i="1"/>
  <c r="N171" i="1"/>
  <c r="N174" i="1"/>
  <c r="N175" i="1"/>
  <c r="N178" i="1"/>
  <c r="O178" i="1" s="1"/>
  <c r="N179" i="1"/>
  <c r="N180" i="1"/>
  <c r="N181" i="1"/>
  <c r="N184" i="1"/>
  <c r="O184" i="1" s="1"/>
  <c r="N186" i="1"/>
  <c r="N187" i="1"/>
  <c r="O187" i="1" s="1"/>
  <c r="N188" i="1"/>
  <c r="O188" i="1" s="1"/>
  <c r="N189" i="1"/>
  <c r="O189" i="1" s="1"/>
  <c r="N190" i="1"/>
  <c r="O190" i="1" s="1"/>
  <c r="N191" i="1"/>
  <c r="O191" i="1" s="1"/>
  <c r="N192" i="1"/>
  <c r="O192" i="1" s="1"/>
  <c r="N193" i="1"/>
  <c r="O193" i="1" s="1"/>
  <c r="N194" i="1"/>
  <c r="O194" i="1" s="1"/>
  <c r="N195" i="1"/>
  <c r="O195" i="1" s="1"/>
  <c r="N196" i="1"/>
  <c r="O196" i="1" s="1"/>
  <c r="N197" i="1"/>
  <c r="O197" i="1" s="1"/>
  <c r="N198" i="1"/>
  <c r="O198" i="1" s="1"/>
  <c r="N199" i="1"/>
  <c r="O199" i="1" s="1"/>
  <c r="N200" i="1"/>
  <c r="O200" i="1" s="1"/>
  <c r="N201" i="1"/>
  <c r="O201" i="1" s="1"/>
  <c r="N202" i="1"/>
  <c r="O202" i="1" s="1"/>
  <c r="N203" i="1"/>
  <c r="O203" i="1" s="1"/>
  <c r="N204" i="1"/>
  <c r="O204" i="1" s="1"/>
  <c r="N205" i="1"/>
  <c r="O205" i="1" s="1"/>
  <c r="N206" i="1"/>
  <c r="O206" i="1" s="1"/>
  <c r="N207" i="1"/>
  <c r="O207" i="1" s="1"/>
  <c r="N208" i="1"/>
  <c r="O208" i="1" s="1"/>
  <c r="N209" i="1"/>
  <c r="O209" i="1" s="1"/>
  <c r="N210" i="1"/>
  <c r="O210" i="1" s="1"/>
  <c r="N211" i="1"/>
  <c r="O211" i="1" s="1"/>
  <c r="N212" i="1"/>
  <c r="O212" i="1" s="1"/>
  <c r="N213" i="1"/>
  <c r="O213" i="1" s="1"/>
  <c r="N214" i="1"/>
  <c r="O214" i="1" s="1"/>
  <c r="N215" i="1"/>
  <c r="O215" i="1" s="1"/>
  <c r="N216" i="1"/>
  <c r="O216" i="1" s="1"/>
  <c r="N217" i="1"/>
  <c r="O217" i="1" s="1"/>
  <c r="N218" i="1"/>
  <c r="O218" i="1" s="1"/>
  <c r="N219" i="1"/>
  <c r="O219" i="1" s="1"/>
  <c r="N220" i="1"/>
  <c r="O220" i="1" s="1"/>
  <c r="N221" i="1"/>
  <c r="O221" i="1" s="1"/>
  <c r="N222" i="1"/>
  <c r="O222" i="1" s="1"/>
  <c r="N223" i="1"/>
  <c r="O223" i="1" s="1"/>
  <c r="N224" i="1"/>
  <c r="O224" i="1" s="1"/>
  <c r="N225" i="1"/>
  <c r="O225" i="1" s="1"/>
  <c r="N226" i="1"/>
  <c r="O226" i="1" s="1"/>
  <c r="N227" i="1"/>
  <c r="O227" i="1" s="1"/>
  <c r="N228" i="1"/>
  <c r="O228" i="1" s="1"/>
  <c r="N229" i="1"/>
  <c r="O229" i="1" s="1"/>
  <c r="N230" i="1"/>
  <c r="O230" i="1" s="1"/>
  <c r="N231" i="1"/>
  <c r="O231" i="1" s="1"/>
  <c r="N232" i="1"/>
  <c r="O232" i="1" s="1"/>
  <c r="N233" i="1"/>
  <c r="O233" i="1" s="1"/>
  <c r="N234" i="1"/>
  <c r="O234" i="1" s="1"/>
  <c r="N235" i="1"/>
  <c r="O235" i="1" s="1"/>
  <c r="N236" i="1"/>
  <c r="O236" i="1" s="1"/>
  <c r="N237" i="1"/>
  <c r="O237" i="1" s="1"/>
  <c r="N238" i="1"/>
  <c r="O238" i="1" s="1"/>
  <c r="N239" i="1"/>
  <c r="O239" i="1" s="1"/>
  <c r="N240" i="1"/>
  <c r="O240" i="1" s="1"/>
  <c r="N241" i="1"/>
  <c r="O241" i="1" s="1"/>
  <c r="N242" i="1"/>
  <c r="N243" i="1"/>
  <c r="O243" i="1" s="1"/>
  <c r="N244" i="1"/>
  <c r="N245" i="1"/>
  <c r="O245" i="1" s="1"/>
  <c r="N246" i="1"/>
  <c r="O246" i="1" s="1"/>
  <c r="N247" i="1"/>
  <c r="O247" i="1" s="1"/>
  <c r="N248" i="1"/>
  <c r="N249" i="1"/>
  <c r="N250" i="1"/>
  <c r="O250" i="1" s="1"/>
  <c r="N251" i="1"/>
  <c r="O251" i="1" s="1"/>
  <c r="N252" i="1"/>
  <c r="O252" i="1" s="1"/>
  <c r="N253" i="1"/>
  <c r="O253" i="1" s="1"/>
  <c r="N254" i="1"/>
  <c r="O254" i="1" s="1"/>
  <c r="N255" i="1"/>
  <c r="O255" i="1" s="1"/>
  <c r="N257" i="1"/>
  <c r="N258" i="1"/>
  <c r="O258" i="1" s="1"/>
  <c r="N259" i="1"/>
  <c r="O259" i="1" s="1"/>
  <c r="N260" i="1"/>
  <c r="O260" i="1" s="1"/>
  <c r="N261" i="1"/>
  <c r="N262" i="1"/>
  <c r="N263" i="1"/>
  <c r="O263" i="1" s="1"/>
  <c r="N264" i="1"/>
  <c r="O264" i="1" s="1"/>
  <c r="N265" i="1"/>
  <c r="O265" i="1" s="1"/>
  <c r="N268" i="1"/>
  <c r="N269" i="1"/>
  <c r="O269" i="1" s="1"/>
  <c r="N270" i="1"/>
  <c r="O270" i="1" s="1"/>
  <c r="N271" i="1"/>
  <c r="O271" i="1" s="1"/>
  <c r="N273" i="1"/>
  <c r="N274" i="1"/>
  <c r="N275" i="1"/>
  <c r="N276" i="1"/>
  <c r="O276" i="1" s="1"/>
  <c r="N277" i="1"/>
  <c r="O277" i="1" s="1"/>
  <c r="N278" i="1"/>
  <c r="O278" i="1" s="1"/>
  <c r="N279" i="1"/>
  <c r="O279" i="1" s="1"/>
  <c r="N280" i="1"/>
  <c r="O280" i="1" s="1"/>
  <c r="N281" i="1"/>
  <c r="O281" i="1" s="1"/>
  <c r="N282" i="1"/>
  <c r="O282" i="1" s="1"/>
  <c r="N49" i="1"/>
  <c r="N44" i="1"/>
  <c r="N43" i="1"/>
  <c r="N42" i="1"/>
  <c r="O18" i="3" l="1"/>
  <c r="E6" i="11"/>
  <c r="C3" i="11"/>
  <c r="K6" i="3"/>
  <c r="D3" i="11"/>
  <c r="E3" i="11" s="1"/>
  <c r="M6" i="3"/>
  <c r="J186" i="1"/>
  <c r="O186" i="1" s="1"/>
  <c r="J181" i="1"/>
  <c r="O181" i="1" s="1"/>
  <c r="J180" i="1"/>
  <c r="J175" i="1"/>
  <c r="O175" i="1" s="1"/>
  <c r="J171" i="1"/>
  <c r="O171" i="1" s="1"/>
  <c r="J170" i="1"/>
  <c r="J167" i="1"/>
  <c r="O167" i="1" s="1"/>
  <c r="J165" i="1"/>
  <c r="O165" i="1" s="1"/>
  <c r="J160" i="1"/>
  <c r="O160" i="1" s="1"/>
  <c r="J155" i="1"/>
  <c r="O155" i="1" s="1"/>
  <c r="J151" i="1"/>
  <c r="O151" i="1" s="1"/>
  <c r="J150" i="1"/>
  <c r="O150" i="1" s="1"/>
  <c r="J149" i="1"/>
  <c r="O149" i="1" s="1"/>
  <c r="O148" i="1"/>
  <c r="J115" i="1"/>
  <c r="O115" i="1" s="1"/>
  <c r="J116" i="1"/>
  <c r="J117" i="1"/>
  <c r="O117" i="1" s="1"/>
  <c r="J118" i="1"/>
  <c r="O118" i="1" s="1"/>
  <c r="J119" i="1"/>
  <c r="O119" i="1" s="1"/>
  <c r="J120" i="1"/>
  <c r="O120" i="1" s="1"/>
  <c r="J121" i="1"/>
  <c r="O121" i="1" s="1"/>
  <c r="J122" i="1"/>
  <c r="O122" i="1" s="1"/>
  <c r="J123" i="1"/>
  <c r="O123" i="1" s="1"/>
  <c r="J124" i="1"/>
  <c r="O124" i="1" s="1"/>
  <c r="J125" i="1"/>
  <c r="O125" i="1" s="1"/>
  <c r="J126" i="1"/>
  <c r="O126" i="1" s="1"/>
  <c r="J127" i="1"/>
  <c r="O127" i="1" s="1"/>
  <c r="J128" i="1"/>
  <c r="O128" i="1" s="1"/>
  <c r="J129" i="1"/>
  <c r="O129" i="1" s="1"/>
  <c r="J130" i="1"/>
  <c r="O130" i="1" s="1"/>
  <c r="J131" i="1"/>
  <c r="O131" i="1" s="1"/>
  <c r="J132" i="1"/>
  <c r="O132" i="1" s="1"/>
  <c r="J133" i="1"/>
  <c r="O133" i="1" s="1"/>
  <c r="J134" i="1"/>
  <c r="O134" i="1" s="1"/>
  <c r="J135" i="1"/>
  <c r="O135" i="1" s="1"/>
  <c r="J136" i="1"/>
  <c r="O136" i="1" s="1"/>
  <c r="J137" i="1"/>
  <c r="O137" i="1" s="1"/>
  <c r="J138" i="1"/>
  <c r="O138" i="1" s="1"/>
  <c r="J139" i="1"/>
  <c r="O139" i="1" s="1"/>
  <c r="J140" i="1"/>
  <c r="O140" i="1" s="1"/>
  <c r="J141" i="1"/>
  <c r="O141" i="1" s="1"/>
  <c r="J142" i="1"/>
  <c r="O142" i="1" s="1"/>
  <c r="O144" i="1"/>
  <c r="O145" i="1"/>
  <c r="J146" i="1"/>
  <c r="O146" i="1" s="1"/>
  <c r="J114" i="1"/>
  <c r="O114" i="1" s="1"/>
  <c r="J89" i="1"/>
  <c r="O89" i="1" s="1"/>
  <c r="J90" i="1"/>
  <c r="O90" i="1" s="1"/>
  <c r="J91" i="1"/>
  <c r="O91" i="1" s="1"/>
  <c r="J92" i="1"/>
  <c r="O92" i="1" s="1"/>
  <c r="J93" i="1"/>
  <c r="O93" i="1" s="1"/>
  <c r="J94" i="1"/>
  <c r="O94" i="1" s="1"/>
  <c r="J95" i="1"/>
  <c r="O95" i="1" s="1"/>
  <c r="J96" i="1"/>
  <c r="O96" i="1" s="1"/>
  <c r="J97" i="1"/>
  <c r="O97" i="1" s="1"/>
  <c r="J98" i="1"/>
  <c r="O98" i="1" s="1"/>
  <c r="J99" i="1"/>
  <c r="O99" i="1" s="1"/>
  <c r="J100" i="1"/>
  <c r="O100" i="1" s="1"/>
  <c r="J101" i="1"/>
  <c r="O101" i="1" s="1"/>
  <c r="J102" i="1"/>
  <c r="O102" i="1" s="1"/>
  <c r="J103" i="1"/>
  <c r="O103" i="1" s="1"/>
  <c r="J104" i="1"/>
  <c r="O104" i="1" s="1"/>
  <c r="J105" i="1"/>
  <c r="O105" i="1" s="1"/>
  <c r="J106" i="1"/>
  <c r="O106" i="1" s="1"/>
  <c r="J107" i="1"/>
  <c r="O107" i="1" s="1"/>
  <c r="J108" i="1"/>
  <c r="O108" i="1" s="1"/>
  <c r="J109" i="1"/>
  <c r="O109" i="1" s="1"/>
  <c r="J110" i="1"/>
  <c r="O110" i="1" s="1"/>
  <c r="J111" i="1"/>
  <c r="O111" i="1" s="1"/>
  <c r="J112" i="1"/>
  <c r="O112" i="1" s="1"/>
  <c r="J113" i="1"/>
  <c r="O113" i="1" s="1"/>
  <c r="J85" i="1"/>
  <c r="O85" i="1" s="1"/>
  <c r="J86" i="1"/>
  <c r="O86" i="1" s="1"/>
  <c r="J87" i="1"/>
  <c r="O87" i="1" s="1"/>
  <c r="J88" i="1"/>
  <c r="O88" i="1" s="1"/>
  <c r="J52" i="1"/>
  <c r="O52" i="1" s="1"/>
  <c r="J53" i="1"/>
  <c r="O53" i="1" s="1"/>
  <c r="J54" i="1"/>
  <c r="O54" i="1" s="1"/>
  <c r="J55" i="1"/>
  <c r="O55" i="1" s="1"/>
  <c r="J56" i="1"/>
  <c r="O56" i="1" s="1"/>
  <c r="J57" i="1"/>
  <c r="O57" i="1" s="1"/>
  <c r="J58" i="1"/>
  <c r="O58" i="1" s="1"/>
  <c r="J59" i="1"/>
  <c r="O59" i="1" s="1"/>
  <c r="J60" i="1"/>
  <c r="O60" i="1" s="1"/>
  <c r="J61" i="1"/>
  <c r="O61" i="1" s="1"/>
  <c r="J62" i="1"/>
  <c r="O62" i="1" s="1"/>
  <c r="J63" i="1"/>
  <c r="O63" i="1" s="1"/>
  <c r="J64" i="1"/>
  <c r="O64" i="1" s="1"/>
  <c r="J65" i="1"/>
  <c r="O65" i="1" s="1"/>
  <c r="J66" i="1"/>
  <c r="O66" i="1" s="1"/>
  <c r="J67" i="1"/>
  <c r="O67" i="1" s="1"/>
  <c r="J68" i="1"/>
  <c r="O68" i="1" s="1"/>
  <c r="J69" i="1"/>
  <c r="O69" i="1" s="1"/>
  <c r="J70" i="1"/>
  <c r="O70" i="1" s="1"/>
  <c r="J71" i="1"/>
  <c r="O71" i="1" s="1"/>
  <c r="J72" i="1"/>
  <c r="O72" i="1" s="1"/>
  <c r="J73" i="1"/>
  <c r="O73" i="1" s="1"/>
  <c r="J74" i="1"/>
  <c r="O74" i="1" s="1"/>
  <c r="J75" i="1"/>
  <c r="O75" i="1" s="1"/>
  <c r="J76" i="1"/>
  <c r="O76" i="1" s="1"/>
  <c r="J77" i="1"/>
  <c r="O77" i="1" s="1"/>
  <c r="J78" i="1"/>
  <c r="O78" i="1" s="1"/>
  <c r="J79" i="1"/>
  <c r="O79" i="1" s="1"/>
  <c r="J80" i="1"/>
  <c r="O80" i="1" s="1"/>
  <c r="J81" i="1"/>
  <c r="O81" i="1" s="1"/>
  <c r="J82" i="1"/>
  <c r="O82" i="1" s="1"/>
  <c r="J83" i="1"/>
  <c r="O83" i="1" s="1"/>
  <c r="J84" i="1"/>
  <c r="O84" i="1" s="1"/>
  <c r="J51" i="1"/>
  <c r="O51" i="1" s="1"/>
  <c r="J49" i="1"/>
  <c r="O49" i="1" s="1"/>
  <c r="J43" i="1"/>
  <c r="O43" i="1" s="1"/>
  <c r="J44" i="1"/>
  <c r="O44" i="1" s="1"/>
  <c r="J42" i="1"/>
  <c r="O42" i="1" s="1"/>
  <c r="O180" i="1" l="1"/>
  <c r="M182" i="1"/>
  <c r="N182" i="1" s="1"/>
  <c r="O170" i="1"/>
  <c r="N172" i="1"/>
  <c r="O172" i="1" s="1"/>
  <c r="O116" i="1"/>
  <c r="J35" i="1"/>
  <c r="C2" i="11" l="1"/>
  <c r="C9" i="11" s="1"/>
  <c r="K6" i="1"/>
  <c r="N35" i="1"/>
  <c r="M6" i="1" s="1"/>
  <c r="O35" i="1" l="1"/>
  <c r="D2" i="11"/>
  <c r="D9" i="11" l="1"/>
  <c r="D10" i="11" s="1"/>
  <c r="D12" i="11" s="1"/>
  <c r="E2" i="11"/>
</calcChain>
</file>

<file path=xl/sharedStrings.xml><?xml version="1.0" encoding="utf-8"?>
<sst xmlns="http://schemas.openxmlformats.org/spreadsheetml/2006/main" count="2151" uniqueCount="588">
  <si>
    <t>BELANJA</t>
  </si>
  <si>
    <t>BELANJA LANGSUNG</t>
  </si>
  <si>
    <t>BELANJA PEGAWAI</t>
  </si>
  <si>
    <t>Honorarium PNS</t>
  </si>
  <si>
    <t>Honorarium Tim Pengadaan Barang dan</t>
  </si>
  <si>
    <t>Jasa</t>
  </si>
  <si>
    <t>- Pejabat Pengadaan barang dan jasa</t>
  </si>
  <si>
    <t>- Pejabat penerima hasil pekerjaan</t>
  </si>
  <si>
    <t>- Pejabat pembuat komiten</t>
  </si>
  <si>
    <t>BELANJA BARANG DAN JASA</t>
  </si>
  <si>
    <t>Belanja Bahan Pakai Habis</t>
  </si>
  <si>
    <t>Belanja alat tulis kantor</t>
  </si>
  <si>
    <t>- Kertas Fax</t>
  </si>
  <si>
    <t>- Kertas warna F4 80 gram</t>
  </si>
  <si>
    <t>- Kertas F4 80 gram</t>
  </si>
  <si>
    <t>- Kertas A4 70 gram</t>
  </si>
  <si>
    <t>- Ordner Besar 1465F</t>
  </si>
  <si>
    <t>- Ordner Besar 1466F</t>
  </si>
  <si>
    <t>- Ordner 1452A5</t>
  </si>
  <si>
    <t>- Strapler kecil</t>
  </si>
  <si>
    <t>- toner laser jet 05A</t>
  </si>
  <si>
    <t>- toner laser jet 78A</t>
  </si>
  <si>
    <t>- map folio snelhekter</t>
  </si>
  <si>
    <t>- Tinta trodat/stempel otomatis</t>
  </si>
  <si>
    <t>- pita printer dfx 9000</t>
  </si>
  <si>
    <t>- Baliner</t>
  </si>
  <si>
    <t>- Ballpoint BPT</t>
  </si>
  <si>
    <t>- Map snelhekter plastik tipis</t>
  </si>
  <si>
    <t>- Map plastik seagul</t>
  </si>
  <si>
    <t>- Lem stik sedang</t>
  </si>
  <si>
    <t>- Penggaris besi</t>
  </si>
  <si>
    <t>- Kalkulator</t>
  </si>
  <si>
    <t>- Ballpoint jelly</t>
  </si>
  <si>
    <t>- Post It besar 655</t>
  </si>
  <si>
    <t>- Post It Flags</t>
  </si>
  <si>
    <t>- Cutter L500</t>
  </si>
  <si>
    <t>- Flashdisk</t>
  </si>
  <si>
    <t>- Toner Laser jet 80 A</t>
  </si>
  <si>
    <t>- Karet Penghapus pinsil</t>
  </si>
  <si>
    <t>- Post It Besar</t>
  </si>
  <si>
    <t>- Pita Printer 2190</t>
  </si>
  <si>
    <t>- Lakban Hitam</t>
  </si>
  <si>
    <t>- Lakban Bening G24</t>
  </si>
  <si>
    <t>Kode Rekening</t>
  </si>
  <si>
    <t>Uraian</t>
  </si>
  <si>
    <t>Sebelum Perubahan</t>
  </si>
  <si>
    <t>Setelah Perubahan</t>
  </si>
  <si>
    <t>Bertambah/(berkurang)</t>
  </si>
  <si>
    <t>Rincian Perhitungan</t>
  </si>
  <si>
    <t>Jumlah</t>
  </si>
  <si>
    <t>Volume</t>
  </si>
  <si>
    <t>Satuan</t>
  </si>
  <si>
    <t>Harga Satuan</t>
  </si>
  <si>
    <t>(Rp)</t>
  </si>
  <si>
    <t>%</t>
  </si>
  <si>
    <t>6=3X5</t>
  </si>
  <si>
    <t>12=11-6</t>
  </si>
  <si>
    <t>OP</t>
  </si>
  <si>
    <t>Roll</t>
  </si>
  <si>
    <t>rim</t>
  </si>
  <si>
    <t>buah</t>
  </si>
  <si>
    <t>buh</t>
  </si>
  <si>
    <t>box</t>
  </si>
  <si>
    <t>pak</t>
  </si>
  <si>
    <t>- Type ex</t>
  </si>
  <si>
    <t>- Paper Klip/Trigonal Klip</t>
  </si>
  <si>
    <t>- Toner Phaser 3155</t>
  </si>
  <si>
    <t>- Catridge 678 Cz 108 A Color</t>
  </si>
  <si>
    <t>- Catridge 678 Cz 107 A Black</t>
  </si>
  <si>
    <t>- Map Kancing data plus uk folio</t>
  </si>
  <si>
    <t>bantex</t>
  </si>
  <si>
    <t>- Stabilo</t>
  </si>
  <si>
    <t>- Tinta Thermal</t>
  </si>
  <si>
    <t>- Binder Klip Kecil</t>
  </si>
  <si>
    <t>- Binder Klip Sedang</t>
  </si>
  <si>
    <t>- Binder Klip Besar</t>
  </si>
  <si>
    <t>- Gunting besar</t>
  </si>
  <si>
    <t>- Stapler besar</t>
  </si>
  <si>
    <t>- Continous Form 11 x 14 7/8</t>
  </si>
  <si>
    <t>- Isi stapler kecil</t>
  </si>
  <si>
    <t>- Isi stapler besar</t>
  </si>
  <si>
    <t>- Spidol WB</t>
  </si>
  <si>
    <t>- Spidol Marker</t>
  </si>
  <si>
    <t>- Continus Form 9 1/2 x 13</t>
  </si>
  <si>
    <t>- Continus Form 9 1/2 x 11</t>
  </si>
  <si>
    <t>- Pembolong Kertas</t>
  </si>
  <si>
    <t>- Pita Mesin Tik Elektrik</t>
  </si>
  <si>
    <t>- Capit Hekter</t>
  </si>
  <si>
    <t>- Bak stempel</t>
  </si>
  <si>
    <t>- Karbon HVS</t>
  </si>
  <si>
    <t>- Tinta Stempel</t>
  </si>
  <si>
    <t>- Map Folio</t>
  </si>
  <si>
    <t>- Amplop Kecil</t>
  </si>
  <si>
    <t>- Amplop kabinet</t>
  </si>
  <si>
    <t>- Buku Register isi 200</t>
  </si>
  <si>
    <t>- Buku Register isi 100</t>
  </si>
  <si>
    <t>- Box File Plastik</t>
  </si>
  <si>
    <t>- Buku Ekspedisi</t>
  </si>
  <si>
    <t>- Bindex file</t>
  </si>
  <si>
    <t>- Kwitansi umum</t>
  </si>
  <si>
    <t>- Penghapus Mesin Tik Elektrik</t>
  </si>
  <si>
    <t>- Tinta Plotter</t>
  </si>
  <si>
    <t>buku</t>
  </si>
  <si>
    <t>- Kertas Map Plotter/Peta</t>
  </si>
  <si>
    <t>- toner Laserjet 17A Ori</t>
  </si>
  <si>
    <t>- toner Laserjet 19A Ori</t>
  </si>
  <si>
    <t>- toner Laser jet 55 A Ori</t>
  </si>
  <si>
    <t>- toner Laser jet 85 A Ori</t>
  </si>
  <si>
    <t>- toner Laser jet 35 A Ori</t>
  </si>
  <si>
    <t>- Pensil</t>
  </si>
  <si>
    <t>- Buku Tamu isi 100</t>
  </si>
  <si>
    <t>- Double Tape 2.5 cm</t>
  </si>
  <si>
    <t>- Lakban Coklat Besar</t>
  </si>
  <si>
    <t>- mouse wireless &amp; keyboard</t>
  </si>
  <si>
    <t>- stempel tanggal non otomatis</t>
  </si>
  <si>
    <t>- Buku Nota Pembelian</t>
  </si>
  <si>
    <t>- Amplop coklat kecil gaji</t>
  </si>
  <si>
    <t>- Cartridge Ribbon Printronix</t>
  </si>
  <si>
    <t>- tinta D60 Black</t>
  </si>
  <si>
    <t>- tinta Brother 5000 Cayen</t>
  </si>
  <si>
    <t>- tinta Brother 5000 Magenta</t>
  </si>
  <si>
    <t>- tinta Brother 5000 Yelow</t>
  </si>
  <si>
    <t>- Tinta botol T 664 Black</t>
  </si>
  <si>
    <t>- Tinta botol T 664 Cayan</t>
  </si>
  <si>
    <t>- Tinta botol T 664 Magenta</t>
  </si>
  <si>
    <t>- Tinta botol T 664 Yelow</t>
  </si>
  <si>
    <t>set</t>
  </si>
  <si>
    <t>Belanja alat listrik dan elektronik ( lampu</t>
  </si>
  <si>
    <t>pijar, battery kering)</t>
  </si>
  <si>
    <t>- Belanja Alat Listrik BPKAD</t>
  </si>
  <si>
    <t>Belanja perangko, materai dan benda pos</t>
  </si>
  <si>
    <t>- Materai 6000</t>
  </si>
  <si>
    <t>- Materai 3000</t>
  </si>
  <si>
    <t>- Perangko berlangganan</t>
  </si>
  <si>
    <t>Belanja peralatan kebersihan dan bahan</t>
  </si>
  <si>
    <t>pembersih</t>
  </si>
  <si>
    <t>- Belanja peralatan kebersihan dan</t>
  </si>
  <si>
    <t>bahan pembersihan</t>
  </si>
  <si>
    <t>umbul-umbul</t>
  </si>
  <si>
    <t>Belanja Vandel, plakat, cinderamata dan</t>
  </si>
  <si>
    <t>thn</t>
  </si>
  <si>
    <t>Lembar</t>
  </si>
  <si>
    <t>Tahun</t>
  </si>
  <si>
    <t>- Pengadaan Plakat</t>
  </si>
  <si>
    <t>Belanja Jasa Kantor</t>
  </si>
  <si>
    <t>Belanja telepon</t>
  </si>
  <si>
    <t>- Belanja Telepon BPKAD</t>
  </si>
  <si>
    <t>Belanja listrik</t>
  </si>
  <si>
    <t>- Listrik</t>
  </si>
  <si>
    <t>Belanja surat kabar/majalah</t>
  </si>
  <si>
    <t>- Surat Kabar Lokal</t>
  </si>
  <si>
    <t>- Surat Kabar nasional</t>
  </si>
  <si>
    <t>- Faximili</t>
  </si>
  <si>
    <t>Belanja Perawatan Kendaraan Bermotor</t>
  </si>
  <si>
    <t>Belanja Surat Tanda Nomor Kendaraan</t>
  </si>
  <si>
    <t>- Belanja STNK Roda 4</t>
  </si>
  <si>
    <t>- Belanja STNK roda 2</t>
  </si>
  <si>
    <t>Belanja Cetak dan Penggandaan</t>
  </si>
  <si>
    <t>Belanja cetak</t>
  </si>
  <si>
    <t>- Map BPKAD</t>
  </si>
  <si>
    <t>- Map gaji</t>
  </si>
  <si>
    <t>- Map BPKAD snelhekter</t>
  </si>
  <si>
    <t>- Kop surat</t>
  </si>
  <si>
    <t>- Amplop BPKAD</t>
  </si>
  <si>
    <t>- kartu disposisi</t>
  </si>
  <si>
    <t>- Kartu surat masuk</t>
  </si>
  <si>
    <t>- kartu surat keluar</t>
  </si>
  <si>
    <t>- continous from 11 x 14 7/8 berlogo</t>
  </si>
  <si>
    <t>- continous from 9 1/2 x 11 berlogo</t>
  </si>
  <si>
    <t>- continous from 9 1/2 x 13 berlogo</t>
  </si>
  <si>
    <t>- SPTPD restoran</t>
  </si>
  <si>
    <t>- SPTPD hiburan</t>
  </si>
  <si>
    <t>- SPTPD parkir</t>
  </si>
  <si>
    <t>- SPTPD hotel</t>
  </si>
  <si>
    <t>- SPTPD PPJ</t>
  </si>
  <si>
    <t>- Dus arsip ukuran besar</t>
  </si>
  <si>
    <t>tahun</t>
  </si>
  <si>
    <t>eks</t>
  </si>
  <si>
    <t>bok</t>
  </si>
  <si>
    <t>- Formulir PBB</t>
  </si>
  <si>
    <t>- ceklist SP2D</t>
  </si>
  <si>
    <t>- form surat pernyataan</t>
  </si>
  <si>
    <t>- Buku register nomer SPT</t>
  </si>
  <si>
    <t>- kartu pengawasan kontrak</t>
  </si>
  <si>
    <t>- Buku register nota dinas</t>
  </si>
  <si>
    <t>- kartu control kontrak</t>
  </si>
  <si>
    <t>- Buku registre nomor kontrak</t>
  </si>
  <si>
    <t>- kartu gaji pegawai</t>
  </si>
  <si>
    <t>- Buku register SP2D</t>
  </si>
  <si>
    <t>- Buku register cuti</t>
  </si>
  <si>
    <t>- Form SPOP kolektif</t>
  </si>
  <si>
    <t>- cetak stiker aset</t>
  </si>
  <si>
    <t>- buku agenda surat masuk</t>
  </si>
  <si>
    <t>- kartu inventaris ruang</t>
  </si>
  <si>
    <t>- buku agenda surat keluaran</t>
  </si>
  <si>
    <t>- kartu ucapan hari besar</t>
  </si>
  <si>
    <t>- Formulir PPID</t>
  </si>
  <si>
    <t>- Belanja cetak pengurus barang</t>
  </si>
  <si>
    <t>- kalender duduk</t>
  </si>
  <si>
    <t>- continous form 9 1/2 x 11 berlogo 2</t>
  </si>
  <si>
    <t>- blangko cetak stiker barcode</t>
  </si>
  <si>
    <t>- kartu kendali pemeliharaan gedung</t>
  </si>
  <si>
    <t>- kartu persediaan barang</t>
  </si>
  <si>
    <t>- buku register inventaris barang</t>
  </si>
  <si>
    <t>- buku agenda 2019</t>
  </si>
  <si>
    <t>- kartu NPWPD</t>
  </si>
  <si>
    <t>- Memo BPKAD</t>
  </si>
  <si>
    <t>- stempel BPKAD</t>
  </si>
  <si>
    <t>lembar</t>
  </si>
  <si>
    <t>triwulan</t>
  </si>
  <si>
    <t>roll</t>
  </si>
  <si>
    <t>- SPPT PBB single ( security paper )</t>
  </si>
  <si>
    <t>- SPPT PBB double</t>
  </si>
  <si>
    <t>- Belanja cetak</t>
  </si>
  <si>
    <t>- Formulir Reklame</t>
  </si>
  <si>
    <t>Belanja Penggandaan/Fotocopy</t>
  </si>
  <si>
    <t>- Belanja penggandaan/fotocopy</t>
  </si>
  <si>
    <t>Belanja Cetak Spanduk</t>
  </si>
  <si>
    <t>- Cetak spanduk</t>
  </si>
  <si>
    <t>Belanja Pakaian Dinas dan Atributnya</t>
  </si>
  <si>
    <t>Belanja Pakaian Hansip/Linmas</t>
  </si>
  <si>
    <t>Pakaian Seragam Satpam beserta</t>
  </si>
  <si>
    <t>perlengkapan</t>
  </si>
  <si>
    <t>- Seragam</t>
  </si>
  <si>
    <t>- Senter</t>
  </si>
  <si>
    <t>- Borgol dan sarungnya</t>
  </si>
  <si>
    <t>- sepatu</t>
  </si>
  <si>
    <t>- Bedge pegawai</t>
  </si>
  <si>
    <t>- Lambang Atribut Pegawai</t>
  </si>
  <si>
    <t>Belanja Jasa Outsourcing</t>
  </si>
  <si>
    <t>Belanja jasa kebersihan</t>
  </si>
  <si>
    <t>- Pengawas 1 x 12</t>
  </si>
  <si>
    <t>- Buruh 6 x 12</t>
  </si>
  <si>
    <t>- Buruh 5 x 12</t>
  </si>
  <si>
    <t>Belanja Jasa Non PNS</t>
  </si>
  <si>
    <t>Belanja Honorarium Non PNS/Honorarium</t>
  </si>
  <si>
    <t>pegawai tidak tetap</t>
  </si>
  <si>
    <t>- Honorarium Tenaga Pengamanan</t>
  </si>
  <si>
    <t>Kantor ( 4 org x 12 Bulan)</t>
  </si>
  <si>
    <t>BELANJA MODAL</t>
  </si>
  <si>
    <t>Belanja modal Pengadaan Buku</t>
  </si>
  <si>
    <t>Belanja modal Pengadaan Buku Ilmu</t>
  </si>
  <si>
    <t>Pengetahuan Umum</t>
  </si>
  <si>
    <t>- Buku Tentang Akutansi</t>
  </si>
  <si>
    <t>- Buku tentang regulasi-regulasi</t>
  </si>
  <si>
    <t>stel</t>
  </si>
  <si>
    <t>Buah</t>
  </si>
  <si>
    <t>pasang</t>
  </si>
  <si>
    <t>org</t>
  </si>
  <si>
    <t>OB</t>
  </si>
  <si>
    <t>- PPBJ</t>
  </si>
  <si>
    <t>- PPHP</t>
  </si>
  <si>
    <t>OK</t>
  </si>
  <si>
    <t>10=9X7</t>
  </si>
  <si>
    <t>'- Bukubregister penerimaan barang habis</t>
  </si>
  <si>
    <t>'- Nuku register kenaikan pangkat, KGB</t>
  </si>
  <si>
    <t>'- kartu kendali pemeliharaankendaraan</t>
  </si>
  <si>
    <t>'- kartu kendali pemeliharaan peralatan</t>
  </si>
  <si>
    <t>'- PPK</t>
  </si>
  <si>
    <t>'- Buku tentang Pengelolaan keuangan daerah</t>
  </si>
  <si>
    <t>'- Buku register pengeluaran barang habis</t>
  </si>
  <si>
    <t>'- Tinta botol epson T 664 ( B, C, M, Y)</t>
  </si>
  <si>
    <t>01</t>
  </si>
  <si>
    <t>02</t>
  </si>
  <si>
    <t>'- Cartridge HP 70 130-ml DesignJetInk</t>
  </si>
  <si>
    <t>03</t>
  </si>
  <si>
    <t>04</t>
  </si>
  <si>
    <t>05</t>
  </si>
  <si>
    <t>10</t>
  </si>
  <si>
    <t>Belanja Kawat/Faksimili/Internet/Intranet/TV Kabel/TV Satelit</t>
  </si>
  <si>
    <t>Honorarium Panitia Pelaksana Kegiatan</t>
  </si>
  <si>
    <t>- Pejabat Pembuat Komitmen</t>
  </si>
  <si>
    <t>- Pejabat Pengadaan Barang dan jasa</t>
  </si>
  <si>
    <t>- Pejabat Penerima Hasil Pekerjaan</t>
  </si>
  <si>
    <t>Belanja Premi Asuransi</t>
  </si>
  <si>
    <t>Belanja Premi Asuransi Barang Milik</t>
  </si>
  <si>
    <t>Daerah</t>
  </si>
  <si>
    <t>- Belanja Premi Asuransi Kendaraan</t>
  </si>
  <si>
    <t>Roda 4</t>
  </si>
  <si>
    <t>Roda 2</t>
  </si>
  <si>
    <t>Belanja Jasa Service</t>
  </si>
  <si>
    <t>- belanja jasa service</t>
  </si>
  <si>
    <t>Belanja Penggantian Suku Cadang</t>
  </si>
  <si>
    <t>- belanja penggatian suku cadang</t>
  </si>
  <si>
    <t>Belanja Bahan Bakar Minyak/Gas dan</t>
  </si>
  <si>
    <t>pelumas</t>
  </si>
  <si>
    <t>- Belanja pelumas kendaraan roda 4</t>
  </si>
  <si>
    <t>- Belanja pelumas kendaraan roda 2</t>
  </si>
  <si>
    <t>- BBM kendaraan roda 4 ( ess II a )</t>
  </si>
  <si>
    <t>- BBM kendaraan roda 2</t>
  </si>
  <si>
    <t>- BBM Genset</t>
  </si>
  <si>
    <t>- BBM Kendaraan Roda 4 ( ess II a ) (</t>
  </si>
  <si>
    <t>2.500.000 x 1 tahun )</t>
  </si>
  <si>
    <t>- BBM Kendaraan Roda 4 ( 1.400.000</t>
  </si>
  <si>
    <t>x 16 unit x 8 bulan)</t>
  </si>
  <si>
    <t>- BBM Kendaraan Roda 2 (300.000 x</t>
  </si>
  <si>
    <t>33 unit x 8 bulan )</t>
  </si>
  <si>
    <t>Belanja Sewa Perlengkapan dan</t>
  </si>
  <si>
    <t>Peralatan Kantor</t>
  </si>
  <si>
    <t>Belanja Sewa Tanaman Hias</t>
  </si>
  <si>
    <t>- Belanja sewa tanaman hias</t>
  </si>
  <si>
    <t>Belanja Pemeliharaan</t>
  </si>
  <si>
    <t>Belanja Pemeliharan Peralatan dan Mesin</t>
  </si>
  <si>
    <t>- Pemeliharaan UPS Server</t>
  </si>
  <si>
    <t>- Perbaikan printer dot matix</t>
  </si>
  <si>
    <t>- Perbaikan laser jet</t>
  </si>
  <si>
    <t>- Perbaikan penghancur kertas</t>
  </si>
  <si>
    <t>- Perbaikan mesin tik elektrik</t>
  </si>
  <si>
    <t>- Perbaikan infokus</t>
  </si>
  <si>
    <t>- Perbaikan notbook</t>
  </si>
  <si>
    <t>- Perbaikan server</t>
  </si>
  <si>
    <t>- Perbaikan running tex</t>
  </si>
  <si>
    <t>- Perbaikan komputer PC</t>
  </si>
  <si>
    <t>- Perbaikan camera digital</t>
  </si>
  <si>
    <t>- Perbaikan genset 125 KVA</t>
  </si>
  <si>
    <t>- Perbaikan mesin jetpam</t>
  </si>
  <si>
    <t>- Perbaikan kulkas</t>
  </si>
  <si>
    <t>- Perbaikan mesin id card</t>
  </si>
  <si>
    <t>- Perbaikan mesin faxsimili</t>
  </si>
  <si>
    <t>- Perbaikan apar</t>
  </si>
  <si>
    <t>- Perbaikan gps maping</t>
  </si>
  <si>
    <t>- Perbaikan ac 1 pk,2 pk,3 pk</t>
  </si>
  <si>
    <t>- Perbaikan meja kerja</t>
  </si>
  <si>
    <t>- Perbaikan kursi kerja</t>
  </si>
  <si>
    <t>Belanja Pemeliharan Gedung dan</t>
  </si>
  <si>
    <t>Bangunan</t>
  </si>
  <si>
    <t>- Pemeliharaan Gedung Kantor</t>
  </si>
  <si>
    <t>Belanja Pemeliharan Aset</t>
  </si>
  <si>
    <t>- Panggung Reklame (20 unit/tahun)</t>
  </si>
  <si>
    <t>- Honor Pramubhakti ( 4 orang x 12</t>
  </si>
  <si>
    <t>bulan)</t>
  </si>
  <si>
    <t>Upah Tenaga Kerja Lepas</t>
  </si>
  <si>
    <t>- Honor Supir (1 org x 12 bln)</t>
  </si>
  <si>
    <t>Ok</t>
  </si>
  <si>
    <t>Unit</t>
  </si>
  <si>
    <t>unit</t>
  </si>
  <si>
    <t>bulan</t>
  </si>
  <si>
    <t>Honorarium Tim Pengadaan Barang dan Jasa</t>
  </si>
  <si>
    <t>-</t>
  </si>
  <si>
    <t>Pejabat pengadaan barang dan jasa</t>
  </si>
  <si>
    <t>Pejabat penerima hasil pekerjaan</t>
  </si>
  <si>
    <t>Penggandaan/Fotocopy</t>
  </si>
  <si>
    <t>Belanja Sewa Rumah/Gedung/Gudang/Parkir</t>
  </si>
  <si>
    <t>Belanja sewa kamar hotel/ruang hotel/tempat</t>
  </si>
  <si>
    <t>penginapan</t>
  </si>
  <si>
    <t>Belanja Perjalanan Dinas</t>
  </si>
  <si>
    <t>Belanja perjalanan dinas dalam daerah</t>
  </si>
  <si>
    <t>-  Belanja perjalanan dinas dalam daerah</t>
  </si>
  <si>
    <t>Belanja perjalanan dinas luar daerah</t>
  </si>
  <si>
    <t>perjalanan dinas luar daerah</t>
  </si>
  <si>
    <t>Belanja kursus</t>
  </si>
  <si>
    <t>Belanja kursus-kursus singkat/ pelatihan</t>
  </si>
  <si>
    <t>pengiriman peserta pelatihan</t>
  </si>
  <si>
    <t>Belanja Jasa Non Pegawai</t>
  </si>
  <si>
    <t>Belanja Jasa Narasumber/Penceramah</t>
  </si>
  <si>
    <t>belanja jasa narasumber/ penceramah</t>
  </si>
  <si>
    <t>Belanja Jasa Penunjang Acara/Kegiatan</t>
  </si>
  <si>
    <t>moderator</t>
  </si>
  <si>
    <t>notulen</t>
  </si>
  <si>
    <t>M2</t>
  </si>
  <si>
    <t>ok</t>
  </si>
  <si>
    <t>Pejabat pembuat komitmen</t>
  </si>
  <si>
    <t>Cetak Spanduk</t>
  </si>
  <si>
    <t>Belanja Dokumentasi</t>
  </si>
  <si>
    <t>dokumentasi</t>
  </si>
  <si>
    <t>Belanja Dekorasi</t>
  </si>
  <si>
    <t>Belanja dekorasi Kegiatan PHBI</t>
  </si>
  <si>
    <t>Dekorasi Kendaraan Hias Roda 4</t>
  </si>
  <si>
    <t>Belanja dekorasi Kegiatan PHBN</t>
  </si>
  <si>
    <t>Belanja Pemberitaan</t>
  </si>
  <si>
    <t>Keuangan Daerah</t>
  </si>
  <si>
    <t>Belanja Makanan dan  Minuman</t>
  </si>
  <si>
    <t>Iklan/Advetorial dan Pemberitaan Pengelolaan</t>
  </si>
  <si>
    <t>Belanja Makanan dan Minuman PelaksanaanKegiatan</t>
  </si>
  <si>
    <t>Keg</t>
  </si>
  <si>
    <t>oh</t>
  </si>
  <si>
    <t>Belanja makanan dan minuman pelaksanaan kegiatan</t>
  </si>
  <si>
    <t>Penjaga Stand Pameran</t>
  </si>
  <si>
    <t>unit/tahun</t>
  </si>
  <si>
    <t>- Belanja STNK</t>
  </si>
  <si>
    <t>- Belanja Surat kabar</t>
  </si>
  <si>
    <t xml:space="preserve">- BBM kendaraan roda 4  </t>
  </si>
  <si>
    <t>- Belanja pelumas kendaraan roda 4 (es II a)</t>
  </si>
  <si>
    <t>- Belanja Asuransi Kendaraan dinas/operasional</t>
  </si>
  <si>
    <t>- Belanja BBM dan Pelumas</t>
  </si>
  <si>
    <t>- Belanja Pemeliharaan Peralatan dan mesin</t>
  </si>
  <si>
    <t>- Tongkat</t>
  </si>
  <si>
    <t>Rincian Penghitungan</t>
  </si>
  <si>
    <t>Jumlah
(Rp)</t>
  </si>
  <si>
    <t>Harga
Satuan</t>
  </si>
  <si>
    <t>1</t>
  </si>
  <si>
    <t>2</t>
  </si>
  <si>
    <t/>
  </si>
  <si>
    <t>4</t>
  </si>
  <si>
    <t>5</t>
  </si>
  <si>
    <t>6 = 3 x 5</t>
  </si>
  <si>
    <t>3</t>
  </si>
  <si>
    <t>17</t>
  </si>
  <si>
    <t>Belanja modal Pengadaan Alat Angkutan Darat Bermotor</t>
  </si>
  <si>
    <t>Belanja modal Pengadaan Kendaraan Dinas Bermotor Perorangan</t>
  </si>
  <si>
    <t xml:space="preserve">- </t>
  </si>
  <si>
    <t>Kendaraan Bermotor Roda 4</t>
  </si>
  <si>
    <t>PPBJ</t>
  </si>
  <si>
    <t>PPHP</t>
  </si>
  <si>
    <t>PPK</t>
  </si>
  <si>
    <t>27</t>
  </si>
  <si>
    <t>Belanja modal Pengadaan Alat Kantor</t>
  </si>
  <si>
    <t>Belanja modal Pengadaan Perlengkapan Gedung Kantor</t>
  </si>
  <si>
    <t>Belanja Pembangunan Panggung Reklame</t>
  </si>
  <si>
    <t>Vertikal Blend</t>
  </si>
  <si>
    <t>meter</t>
  </si>
  <si>
    <t>Teralis</t>
  </si>
  <si>
    <t>28</t>
  </si>
  <si>
    <t>Belanja modal Pengadaan Alat Rumah Tangga</t>
  </si>
  <si>
    <t>Belanja modal Pengadaan Meubelair</t>
  </si>
  <si>
    <t xml:space="preserve">Partisi Meja </t>
  </si>
  <si>
    <t>Set</t>
  </si>
  <si>
    <t>06</t>
  </si>
  <si>
    <t>Belanja modal Pengadaan Alat Rumah Tangga (Home Use)</t>
  </si>
  <si>
    <t>Pengharum Ruangan</t>
  </si>
  <si>
    <t>Wallpaper</t>
  </si>
  <si>
    <t>m2</t>
  </si>
  <si>
    <t>Karpet</t>
  </si>
  <si>
    <t>08</t>
  </si>
  <si>
    <t>Belanja modal Pengadaan Air Conditioner (AC)</t>
  </si>
  <si>
    <t>Pengadaan AC  2 PK</t>
  </si>
  <si>
    <t>op</t>
  </si>
  <si>
    <t>29</t>
  </si>
  <si>
    <t>Belanja modal Pengadaan Komputer</t>
  </si>
  <si>
    <t>Belanja modal Pengadaan Personal Komputer</t>
  </si>
  <si>
    <t>Laptop</t>
  </si>
  <si>
    <t>Printer</t>
  </si>
  <si>
    <t>External Hardisk</t>
  </si>
  <si>
    <t>SEBELUM</t>
  </si>
  <si>
    <t>SESUDAH</t>
  </si>
  <si>
    <t>SELISIH</t>
  </si>
  <si>
    <t>Belanja Pembangunan Panggung Reklame, Vertikal blend, teralis</t>
  </si>
  <si>
    <t>kgt</t>
  </si>
  <si>
    <t>Belanja Pengharum ruangan, wallpaper dan karpet</t>
  </si>
  <si>
    <t>XX</t>
  </si>
  <si>
    <t>Finger Print</t>
  </si>
  <si>
    <t>- Belanja Pakaian seragam satpam dan perlengkapannya</t>
  </si>
  <si>
    <t>Belanja modal</t>
  </si>
  <si>
    <t>Honor Tim Internal</t>
  </si>
  <si>
    <t>Ketua</t>
  </si>
  <si>
    <t>Sekretaris</t>
  </si>
  <si>
    <t>Anggota (5 org x 4 bulan)</t>
  </si>
  <si>
    <t>Fotocopy</t>
  </si>
  <si>
    <t>07</t>
  </si>
  <si>
    <t>Belanja sewa kamar hotel/ruang hotel/tempat penginapan</t>
  </si>
  <si>
    <t>Sewa Ruang Rapat Non Hotel (Full Day)</t>
  </si>
  <si>
    <t>15</t>
  </si>
  <si>
    <t>Perjalanan Dinas Dalam Daerah</t>
  </si>
  <si>
    <t>Perjalanan Dinas Luar Daerah</t>
  </si>
  <si>
    <t>Belanja Narasumber</t>
  </si>
  <si>
    <t>Operator Sistem Aplikasi Pengelolaan Barang Milik Daerah Pada SKPD/SKPKD</t>
  </si>
  <si>
    <t>orang/materi</t>
  </si>
  <si>
    <t>OH</t>
  </si>
  <si>
    <t>KEG</t>
  </si>
  <si>
    <t>PEL. ADM PERKANTORAN</t>
  </si>
  <si>
    <t>PEMELIHARAAN SARANA</t>
  </si>
  <si>
    <t>PENGADAAN SARANA</t>
  </si>
  <si>
    <t>BMD</t>
  </si>
  <si>
    <t>PENINGKATAN KAPASITAS</t>
  </si>
  <si>
    <t>PENYEDIAAN DATIN</t>
  </si>
  <si>
    <t>REHAB GEDUNG KANTOR</t>
  </si>
  <si>
    <t>NO</t>
  </si>
  <si>
    <t>TOTAL</t>
  </si>
  <si>
    <t>20</t>
  </si>
  <si>
    <t>Belanja Pemeliharan Gedung dan Bangunan</t>
  </si>
  <si>
    <t>Rehab Gedung Kantor</t>
  </si>
  <si>
    <t>belanja sewa kamar hotel/ruang hotel/ruang</t>
  </si>
  <si>
    <t>Capaian</t>
  </si>
  <si>
    <t>Indeks Kepuasan Pelayanan Kesekretariatan</t>
  </si>
  <si>
    <t>100 %</t>
  </si>
  <si>
    <t>Persentase Sarana dan Prasarana kantor dalam kondisi baik</t>
  </si>
  <si>
    <t>Tingkat Ketersediaan dokumen pengelolaan barang milik daerah</t>
  </si>
  <si>
    <t>Masukan</t>
  </si>
  <si>
    <t>Dana/Anggaran</t>
  </si>
  <si>
    <t>Keluaran</t>
  </si>
  <si>
    <t>Jumlah materai</t>
  </si>
  <si>
    <t>3.000 Materai,bulan</t>
  </si>
  <si>
    <t>jumlah jasa komunikasi, SDA dan listrik</t>
  </si>
  <si>
    <t>12 Bulan</t>
  </si>
  <si>
    <t>Jumlah perpanjangan STNK Kendaraan dinas/operasional</t>
  </si>
  <si>
    <t>53 Roda 2, 4</t>
  </si>
  <si>
    <t>Jumlah jasa kebersihan gedung kantor</t>
  </si>
  <si>
    <t>12 bulan</t>
  </si>
  <si>
    <t>Jumlah ATK</t>
  </si>
  <si>
    <t>Jumlah barang cetakan dan penggandaan</t>
  </si>
  <si>
    <t>Jumlah komponen instalansi listrik/penerangan bangunan kantor</t>
  </si>
  <si>
    <t>Jumlah peralatan rumah tangga BPKAD</t>
  </si>
  <si>
    <t>12 tahun</t>
  </si>
  <si>
    <t>Jumlah bahan bacaan untuk PNS BPKAD</t>
  </si>
  <si>
    <t>Jumlah jasa pengamanan kantor</t>
  </si>
  <si>
    <t>Hasil</t>
  </si>
  <si>
    <t>Tersedianya materai</t>
  </si>
  <si>
    <t>Tersedianya jasa komunikasi, SDA listrik</t>
  </si>
  <si>
    <t>Terpenuhinya kebutuhan ATK</t>
  </si>
  <si>
    <t>Terpenuhinya barang cetakan dan penggandaan</t>
  </si>
  <si>
    <t xml:space="preserve">Terpenuhinya komponen instalansi listrik / penerangan kantor </t>
  </si>
  <si>
    <t>Terpeenuhinya peralatan rumah tangga BPKAD</t>
  </si>
  <si>
    <t>Tersedianya bahan bacaan untuk PNS</t>
  </si>
  <si>
    <t>Terlaksananya pengamana kantor</t>
  </si>
  <si>
    <t>INDIKATOR</t>
  </si>
  <si>
    <t>SEBELUM PERUBAHAN</t>
  </si>
  <si>
    <t>SETELAH PERUBAHAN</t>
  </si>
  <si>
    <t>TOLAK UKUR</t>
  </si>
  <si>
    <t>TARGET KINERJA</t>
  </si>
  <si>
    <t>Jumlah Kegiatan Jasa Operasional UPTD Kec. Cipocok Jaya</t>
  </si>
  <si>
    <t>Jumlah Kegiatan Jasa Operasional UPTD Kec. Serang</t>
  </si>
  <si>
    <t>Terlaksananya Kegiatan Jasa Operasional UPTD Kec. Cipocok Jaya</t>
  </si>
  <si>
    <t>Terlaksananya Kegiatan Jasa Operasional UPTD Kec. Serang</t>
  </si>
  <si>
    <t>Kelompok Sasaran Kegiatan : OPD di Lingkungan Pemerintah Kota Serang</t>
  </si>
  <si>
    <t>Jumlah pemeliharaan Rutin/berkala kendaraan dinas/operasional</t>
  </si>
  <si>
    <t>Jumlah unit perlengkapan kantor yang dipelihara</t>
  </si>
  <si>
    <t>Jumlah unit peralatan kantor yang dipelihara</t>
  </si>
  <si>
    <t>Terpeliharanya kendaraan dinas operasional</t>
  </si>
  <si>
    <t>Terpeliharanya perlengkapan kantor</t>
  </si>
  <si>
    <t>Terpeliharanya unit peralatan kantor</t>
  </si>
  <si>
    <t>21 unit roda 4 dan 2</t>
  </si>
  <si>
    <t>120 unit</t>
  </si>
  <si>
    <t>213 unit</t>
  </si>
  <si>
    <t>Jumlah Pengadaan Kendaraan dinas/operasional roda 4</t>
  </si>
  <si>
    <t>Jumlah Pengadaan Kendaraan dinas/operasional roda 2</t>
  </si>
  <si>
    <t>Jumlah Unit Perlengkapan Kantor</t>
  </si>
  <si>
    <t>Jumlah Unit Peralatan Kantor</t>
  </si>
  <si>
    <t>Jumlah Sewa Gedung Kantor</t>
  </si>
  <si>
    <t>Jumlah Unit Mebeuler</t>
  </si>
  <si>
    <t>1 unit</t>
  </si>
  <si>
    <t>2 unit</t>
  </si>
  <si>
    <t>49 unit</t>
  </si>
  <si>
    <t>135 unit</t>
  </si>
  <si>
    <t>30 unit</t>
  </si>
  <si>
    <t>3 gedung</t>
  </si>
  <si>
    <t>Jumlah Dokumen Pengelolaan Barang Milik Daerah</t>
  </si>
  <si>
    <t>Tersedianya Dokumen Pengelolaan Barang Milik Daerah</t>
  </si>
  <si>
    <t>1 Dokumen</t>
  </si>
  <si>
    <t>Jumlah Dokumen Data Profil Perangkat Daerah</t>
  </si>
  <si>
    <t>Tersedianya Dokumen Data Profil Perangkat Daerah</t>
  </si>
  <si>
    <t>Jumlah Sistem informasi</t>
  </si>
  <si>
    <t>Jumlah Kegiatan</t>
  </si>
  <si>
    <t>Tersedianya Kegiatan</t>
  </si>
  <si>
    <t>Tersedianya Sistem informasi</t>
  </si>
  <si>
    <t>1 sistem</t>
  </si>
  <si>
    <t>1 keg</t>
  </si>
  <si>
    <t>Rehabilitasi Sedang/berat gedung kantor</t>
  </si>
  <si>
    <t>Terlaksananya Rehabilitasi Sedang/berat gedung kantor</t>
  </si>
  <si>
    <t>2 ruangan</t>
  </si>
  <si>
    <t>- Colocation server</t>
  </si>
  <si>
    <t>KETERANGAN</t>
  </si>
  <si>
    <t>Colocation server</t>
  </si>
  <si>
    <t>sekdis</t>
  </si>
  <si>
    <t>kabid 5</t>
  </si>
  <si>
    <t>Hari 1</t>
  </si>
  <si>
    <t>jam 1 siang</t>
  </si>
  <si>
    <t>pembukaan</t>
  </si>
  <si>
    <t>jam 2 - 4 sore</t>
  </si>
  <si>
    <t>jam 7 s.d 9</t>
  </si>
  <si>
    <t>kabid 1</t>
  </si>
  <si>
    <t>hari 2</t>
  </si>
  <si>
    <t>jam 8 - 10 pagi</t>
  </si>
  <si>
    <t>kabid 2</t>
  </si>
  <si>
    <t>jam 10 - 12</t>
  </si>
  <si>
    <t>kabid 3</t>
  </si>
  <si>
    <t>kabid 4</t>
  </si>
  <si>
    <t>jam 2 - 4</t>
  </si>
  <si>
    <t>jam 7 - 9 mlm</t>
  </si>
  <si>
    <t>Jam 4 - 6</t>
  </si>
  <si>
    <t>organisasi</t>
  </si>
  <si>
    <t>satuan</t>
  </si>
  <si>
    <t>jam</t>
  </si>
  <si>
    <t>jumlah</t>
  </si>
  <si>
    <t>selisih</t>
  </si>
  <si>
    <t>Dekorasi</t>
  </si>
  <si>
    <t>Dekorasi Stand pameran</t>
  </si>
  <si>
    <t>penambahan</t>
  </si>
  <si>
    <t>sosialisasi ekspose SOP BPKAD</t>
  </si>
  <si>
    <t>- Bendera / umbul-umbul</t>
  </si>
  <si>
    <t>Pemeliharaan peralatan</t>
  </si>
  <si>
    <t>Pemeliharaan Aplikasi SPPD 20 jt</t>
  </si>
  <si>
    <t>Pemeliharaan print tonik 50 jt</t>
  </si>
  <si>
    <t>Pengadaan Jaringan Telepon Line Intern</t>
  </si>
  <si>
    <t>Kekurangan Belanja suku cadang, pemeliharaan peralatan dan perlengkapan gedung (print Tonik, aplikasi sppd)</t>
  </si>
  <si>
    <t>finger print, cctv, jaringan telepon Line</t>
  </si>
  <si>
    <t xml:space="preserve">Faximili </t>
  </si>
  <si>
    <t>PPAS KUA</t>
  </si>
  <si>
    <t>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</si>
</sst>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  <numFmt numFmtId="168" formatCode="_(* #,##0_);_(* \(#,##0\);_(* &quot;-&quot;??_);_(@_)"/>
    <numFmt numFmtId="169" formatCode="#,##0.00;\(#,##0.00\)"/>
    <numFmt numFmtId="170" formatCode="#,##0;\(#,##0\)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color indexed="8"/>
      <name val="SansSerif"/>
    </font>
    <font>
      <sz val="8"/>
      <color indexed="8"/>
      <name val="SansSerif"/>
    </font>
    <font>
      <sz val="8"/>
      <color indexed="8"/>
      <name val="Arial"/>
      <family val="2"/>
    </font>
    <font>
      <b/>
      <sz val="7"/>
      <color indexed="8"/>
      <name val="SansSerif"/>
    </font>
    <font>
      <sz val="7"/>
      <color indexed="8"/>
      <name val="SansSerif"/>
    </font>
    <font>
      <sz val="8"/>
      <color indexed="9"/>
      <name val="Arial Narrow"/>
      <family val="2"/>
    </font>
    <font>
      <b/>
      <sz val="8"/>
      <color indexed="8"/>
      <name val="SansSerif"/>
      <charset val="1"/>
    </font>
    <font>
      <sz val="10"/>
      <color indexed="8"/>
      <name val="sansserif"/>
    </font>
    <font>
      <sz val="8"/>
      <name val="SansSerif"/>
    </font>
    <font>
      <b/>
      <sz val="10"/>
      <color indexed="8"/>
      <name val="SansSerif"/>
    </font>
    <font>
      <sz val="10"/>
      <name val="SansSerif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SansSerif"/>
    </font>
    <font>
      <b/>
      <sz val="11"/>
      <name val="Calibri"/>
      <family val="2"/>
      <scheme val="minor"/>
    </font>
    <font>
      <b/>
      <sz val="8"/>
      <name val="SansSerif"/>
    </font>
    <font>
      <b/>
      <sz val="8"/>
      <name val="Arial"/>
      <family val="2"/>
    </font>
    <font>
      <b/>
      <sz val="7"/>
      <name val="SansSerif"/>
    </font>
    <font>
      <sz val="7"/>
      <name val="SansSerif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center" vertical="top"/>
    </xf>
    <xf numFmtId="0" fontId="3" fillId="2" borderId="0">
      <alignment horizontal="center" vertical="top"/>
    </xf>
    <xf numFmtId="0" fontId="3" fillId="2" borderId="0">
      <alignment horizontal="center" vertical="top"/>
    </xf>
    <xf numFmtId="0" fontId="4" fillId="2" borderId="0">
      <alignment horizontal="center" vertical="top"/>
    </xf>
    <xf numFmtId="0" fontId="3" fillId="2" borderId="0">
      <alignment horizontal="right" vertical="top"/>
    </xf>
    <xf numFmtId="165" fontId="1" fillId="0" borderId="0" applyFont="0" applyFill="0" applyBorder="0" applyAlignment="0" applyProtection="0"/>
    <xf numFmtId="0" fontId="4" fillId="2" borderId="0">
      <alignment horizontal="left" vertical="top"/>
    </xf>
    <xf numFmtId="0" fontId="4" fillId="2" borderId="0">
      <alignment horizontal="right" vertical="top"/>
    </xf>
    <xf numFmtId="0" fontId="3" fillId="2" borderId="0">
      <alignment horizontal="left" vertical="top"/>
    </xf>
    <xf numFmtId="0" fontId="5" fillId="0" borderId="0">
      <alignment vertical="top"/>
    </xf>
    <xf numFmtId="164" fontId="5" fillId="0" borderId="0" applyFont="0" applyFill="0" applyBorder="0" applyAlignment="0" applyProtection="0">
      <alignment vertical="top"/>
    </xf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11">
    <xf numFmtId="0" fontId="0" fillId="0" borderId="0" xfId="0"/>
    <xf numFmtId="0" fontId="8" fillId="0" borderId="0" xfId="0" applyFont="1"/>
    <xf numFmtId="165" fontId="8" fillId="0" borderId="4" xfId="0" applyNumberFormat="1" applyFont="1" applyBorder="1" applyAlignment="1">
      <alignment vertical="center"/>
    </xf>
    <xf numFmtId="0" fontId="8" fillId="0" borderId="4" xfId="0" applyFont="1" applyBorder="1"/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17" applyFont="1"/>
    <xf numFmtId="165" fontId="8" fillId="0" borderId="0" xfId="0" applyNumberFormat="1" applyFont="1" applyAlignment="1">
      <alignment vertical="center"/>
    </xf>
    <xf numFmtId="0" fontId="9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/>
    </xf>
    <xf numFmtId="164" fontId="9" fillId="0" borderId="4" xfId="17" applyFont="1" applyFill="1" applyBorder="1" applyAlignment="1">
      <alignment horizontal="center" vertical="center" wrapText="1"/>
    </xf>
    <xf numFmtId="164" fontId="9" fillId="0" borderId="4" xfId="17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right" vertical="center" wrapText="1"/>
    </xf>
    <xf numFmtId="164" fontId="8" fillId="0" borderId="4" xfId="17" applyFont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164" fontId="8" fillId="0" borderId="4" xfId="17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17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/>
    <xf numFmtId="0" fontId="12" fillId="0" borderId="4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/>
    </xf>
    <xf numFmtId="164" fontId="12" fillId="0" borderId="4" xfId="17" applyFont="1" applyFill="1" applyBorder="1" applyAlignment="1">
      <alignment horizontal="center" vertical="center"/>
    </xf>
    <xf numFmtId="164" fontId="12" fillId="0" borderId="4" xfId="17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/>
    <xf numFmtId="164" fontId="13" fillId="0" borderId="4" xfId="17" applyFont="1" applyBorder="1"/>
    <xf numFmtId="0" fontId="11" fillId="0" borderId="4" xfId="0" applyFont="1" applyBorder="1" applyAlignment="1">
      <alignment vertical="center"/>
    </xf>
    <xf numFmtId="3" fontId="13" fillId="0" borderId="4" xfId="0" applyNumberFormat="1" applyFont="1" applyBorder="1"/>
    <xf numFmtId="165" fontId="13" fillId="0" borderId="4" xfId="0" applyNumberFormat="1" applyFont="1" applyBorder="1" applyAlignment="1">
      <alignment vertical="center"/>
    </xf>
    <xf numFmtId="0" fontId="13" fillId="0" borderId="2" xfId="0" quotePrefix="1" applyFont="1" applyBorder="1"/>
    <xf numFmtId="0" fontId="13" fillId="0" borderId="3" xfId="0" quotePrefix="1" applyFont="1" applyBorder="1"/>
    <xf numFmtId="0" fontId="13" fillId="0" borderId="4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164" fontId="13" fillId="0" borderId="4" xfId="17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66" fontId="13" fillId="0" borderId="4" xfId="0" applyNumberFormat="1" applyFont="1" applyBorder="1" applyAlignment="1">
      <alignment horizontal="right" vertical="center" wrapText="1"/>
    </xf>
    <xf numFmtId="0" fontId="13" fillId="0" borderId="2" xfId="0" quotePrefix="1" applyFont="1" applyBorder="1" applyAlignment="1">
      <alignment horizontal="right" vertical="center" wrapText="1"/>
    </xf>
    <xf numFmtId="0" fontId="13" fillId="0" borderId="3" xfId="0" quotePrefix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vertical="center" wrapText="1"/>
    </xf>
    <xf numFmtId="164" fontId="13" fillId="0" borderId="4" xfId="17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4" xfId="0" quotePrefix="1" applyFont="1" applyBorder="1" applyAlignment="1">
      <alignment horizontal="left" vertical="center"/>
    </xf>
    <xf numFmtId="0" fontId="13" fillId="0" borderId="4" xfId="0" quotePrefix="1" applyFont="1" applyBorder="1" applyAlignment="1">
      <alignment vertical="center"/>
    </xf>
    <xf numFmtId="0" fontId="13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0" borderId="0" xfId="17" applyFont="1" applyBorder="1" applyAlignment="1">
      <alignment vertical="center" wrapText="1"/>
    </xf>
    <xf numFmtId="164" fontId="13" fillId="0" borderId="0" xfId="17" applyFont="1"/>
    <xf numFmtId="165" fontId="13" fillId="0" borderId="0" xfId="0" applyNumberFormat="1" applyFont="1" applyAlignment="1">
      <alignment vertical="center"/>
    </xf>
    <xf numFmtId="3" fontId="13" fillId="0" borderId="4" xfId="17" applyNumberFormat="1" applyFont="1" applyBorder="1" applyAlignment="1">
      <alignment vertical="center" wrapText="1"/>
    </xf>
    <xf numFmtId="3" fontId="13" fillId="0" borderId="4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167" fontId="13" fillId="0" borderId="4" xfId="0" applyNumberFormat="1" applyFont="1" applyBorder="1" applyAlignment="1">
      <alignment vertical="center"/>
    </xf>
    <xf numFmtId="167" fontId="13" fillId="0" borderId="4" xfId="0" applyNumberFormat="1" applyFont="1" applyBorder="1" applyAlignment="1">
      <alignment vertical="center" wrapText="1"/>
    </xf>
    <xf numFmtId="4" fontId="13" fillId="0" borderId="4" xfId="0" applyNumberFormat="1" applyFont="1" applyBorder="1"/>
    <xf numFmtId="0" fontId="13" fillId="0" borderId="4" xfId="0" applyFont="1" applyBorder="1" applyAlignment="1">
      <alignment horizontal="right" vertical="center"/>
    </xf>
    <xf numFmtId="164" fontId="13" fillId="0" borderId="4" xfId="17" applyFont="1" applyBorder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4" xfId="17" applyNumberFormat="1" applyFont="1" applyBorder="1" applyAlignment="1">
      <alignment vertical="center"/>
    </xf>
    <xf numFmtId="3" fontId="13" fillId="0" borderId="4" xfId="17" applyNumberFormat="1" applyFont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/>
    </xf>
    <xf numFmtId="3" fontId="13" fillId="0" borderId="4" xfId="17" applyNumberFormat="1" applyFont="1" applyBorder="1" applyAlignment="1">
      <alignment horizontal="right" vertical="center"/>
    </xf>
    <xf numFmtId="0" fontId="0" fillId="0" borderId="4" xfId="0" applyBorder="1"/>
    <xf numFmtId="3" fontId="13" fillId="0" borderId="4" xfId="17" applyNumberFormat="1" applyFont="1" applyBorder="1"/>
    <xf numFmtId="3" fontId="8" fillId="0" borderId="4" xfId="0" applyNumberFormat="1" applyFont="1" applyBorder="1" applyAlignment="1">
      <alignment horizontal="right" vertical="center" wrapText="1"/>
    </xf>
    <xf numFmtId="3" fontId="8" fillId="0" borderId="4" xfId="0" applyNumberFormat="1" applyFont="1" applyBorder="1"/>
    <xf numFmtId="3" fontId="8" fillId="0" borderId="4" xfId="17" applyNumberFormat="1" applyFont="1" applyBorder="1" applyAlignment="1">
      <alignment vertical="center" wrapText="1"/>
    </xf>
    <xf numFmtId="3" fontId="8" fillId="0" borderId="4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164" fontId="1" fillId="0" borderId="4" xfId="17" applyFont="1" applyBorder="1" applyAlignment="1">
      <alignment vertical="center" wrapText="1"/>
    </xf>
    <xf numFmtId="167" fontId="1" fillId="0" borderId="4" xfId="0" applyNumberFormat="1" applyFont="1" applyBorder="1" applyAlignment="1">
      <alignment vertical="center"/>
    </xf>
    <xf numFmtId="0" fontId="1" fillId="0" borderId="4" xfId="0" quotePrefix="1" applyFont="1" applyBorder="1" applyAlignment="1">
      <alignment horizontal="left" vertical="center"/>
    </xf>
    <xf numFmtId="168" fontId="0" fillId="0" borderId="0" xfId="18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68" fontId="10" fillId="0" borderId="0" xfId="18" applyNumberFormat="1" applyFont="1"/>
    <xf numFmtId="0" fontId="14" fillId="4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vertical="top" wrapText="1"/>
    </xf>
    <xf numFmtId="0" fontId="15" fillId="3" borderId="4" xfId="0" applyFont="1" applyFill="1" applyBorder="1" applyAlignment="1">
      <alignment horizontal="center" vertical="top" wrapText="1"/>
    </xf>
    <xf numFmtId="0" fontId="17" fillId="4" borderId="4" xfId="0" applyFont="1" applyFill="1" applyBorder="1" applyAlignment="1">
      <alignment vertical="top" wrapText="1"/>
    </xf>
    <xf numFmtId="3" fontId="20" fillId="3" borderId="4" xfId="0" applyNumberFormat="1" applyFont="1" applyFill="1" applyBorder="1" applyAlignment="1">
      <alignment vertical="top" wrapText="1"/>
    </xf>
    <xf numFmtId="0" fontId="14" fillId="4" borderId="4" xfId="0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vertical="top" wrapText="1"/>
    </xf>
    <xf numFmtId="169" fontId="18" fillId="4" borderId="4" xfId="0" applyNumberFormat="1" applyFont="1" applyFill="1" applyBorder="1" applyAlignment="1">
      <alignment vertical="top" wrapText="1"/>
    </xf>
    <xf numFmtId="0" fontId="18" fillId="4" borderId="4" xfId="0" applyFont="1" applyFill="1" applyBorder="1" applyAlignment="1">
      <alignment vertical="top" wrapText="1"/>
    </xf>
    <xf numFmtId="4" fontId="18" fillId="4" borderId="4" xfId="0" applyNumberFormat="1" applyFont="1" applyFill="1" applyBorder="1" applyAlignment="1">
      <alignment vertical="top" wrapText="1"/>
    </xf>
    <xf numFmtId="0" fontId="19" fillId="4" borderId="4" xfId="0" applyFont="1" applyFill="1" applyBorder="1" applyAlignment="1">
      <alignment horizontal="center" vertical="top" wrapText="1"/>
    </xf>
    <xf numFmtId="0" fontId="19" fillId="3" borderId="4" xfId="0" applyFont="1" applyFill="1" applyBorder="1" applyAlignment="1">
      <alignment horizontal="center" vertical="top" wrapText="1"/>
    </xf>
    <xf numFmtId="170" fontId="16" fillId="3" borderId="4" xfId="0" applyNumberFormat="1" applyFont="1" applyFill="1" applyBorder="1" applyAlignment="1">
      <alignment vertical="top" wrapText="1"/>
    </xf>
    <xf numFmtId="0" fontId="16" fillId="3" borderId="4" xfId="0" applyFont="1" applyFill="1" applyBorder="1" applyAlignment="1">
      <alignment vertical="top" wrapText="1"/>
    </xf>
    <xf numFmtId="3" fontId="16" fillId="3" borderId="4" xfId="0" applyNumberFormat="1" applyFont="1" applyFill="1" applyBorder="1" applyAlignment="1">
      <alignment vertical="top" wrapText="1"/>
    </xf>
    <xf numFmtId="0" fontId="11" fillId="0" borderId="4" xfId="0" applyFont="1" applyBorder="1"/>
    <xf numFmtId="0" fontId="11" fillId="0" borderId="4" xfId="0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/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3" fillId="0" borderId="0" xfId="0" applyFont="1" applyAlignment="1"/>
    <xf numFmtId="0" fontId="5" fillId="0" borderId="4" xfId="0" applyFont="1" applyFill="1" applyBorder="1" applyAlignment="1">
      <alignment vertical="center" wrapText="1"/>
    </xf>
    <xf numFmtId="3" fontId="11" fillId="0" borderId="4" xfId="0" applyNumberFormat="1" applyFont="1" applyBorder="1"/>
    <xf numFmtId="3" fontId="11" fillId="0" borderId="4" xfId="0" applyNumberFormat="1" applyFont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164" fontId="11" fillId="0" borderId="4" xfId="17" applyFont="1" applyBorder="1"/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5" borderId="0" xfId="0" applyFont="1" applyFill="1"/>
    <xf numFmtId="0" fontId="26" fillId="0" borderId="0" xfId="0" applyFont="1"/>
    <xf numFmtId="0" fontId="27" fillId="0" borderId="0" xfId="0" applyFont="1"/>
    <xf numFmtId="0" fontId="25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8" fontId="30" fillId="3" borderId="4" xfId="18" applyNumberFormat="1" applyFont="1" applyFill="1" applyBorder="1" applyAlignment="1">
      <alignment vertical="center" wrapText="1"/>
    </xf>
    <xf numFmtId="0" fontId="27" fillId="0" borderId="4" xfId="0" applyFont="1" applyBorder="1" applyAlignment="1">
      <alignment horizontal="center"/>
    </xf>
    <xf numFmtId="168" fontId="30" fillId="3" borderId="4" xfId="18" applyNumberFormat="1" applyFont="1" applyFill="1" applyBorder="1" applyAlignment="1">
      <alignment horizontal="center" vertical="center" wrapText="1"/>
    </xf>
    <xf numFmtId="0" fontId="27" fillId="0" borderId="4" xfId="0" applyFont="1" applyBorder="1"/>
    <xf numFmtId="168" fontId="27" fillId="3" borderId="4" xfId="18" applyNumberFormat="1" applyFont="1" applyFill="1" applyBorder="1" applyAlignment="1">
      <alignment vertical="top" wrapText="1"/>
    </xf>
    <xf numFmtId="168" fontId="27" fillId="3" borderId="4" xfId="18" applyNumberFormat="1" applyFont="1" applyFill="1" applyBorder="1" applyAlignment="1">
      <alignment horizontal="center" vertical="top" wrapText="1"/>
    </xf>
    <xf numFmtId="168" fontId="31" fillId="3" borderId="4" xfId="18" applyNumberFormat="1" applyFont="1" applyFill="1" applyBorder="1" applyAlignment="1">
      <alignment vertical="top" wrapText="1"/>
    </xf>
    <xf numFmtId="168" fontId="31" fillId="3" borderId="4" xfId="18" applyNumberFormat="1" applyFont="1" applyFill="1" applyBorder="1" applyAlignment="1">
      <alignment horizontal="center" vertical="top" wrapText="1"/>
    </xf>
    <xf numFmtId="168" fontId="27" fillId="4" borderId="4" xfId="18" applyNumberFormat="1" applyFont="1" applyFill="1" applyBorder="1" applyAlignment="1">
      <alignment vertical="top" wrapText="1"/>
    </xf>
    <xf numFmtId="168" fontId="27" fillId="0" borderId="4" xfId="0" applyNumberFormat="1" applyFont="1" applyBorder="1" applyAlignment="1">
      <alignment horizontal="left" vertical="center"/>
    </xf>
    <xf numFmtId="168" fontId="27" fillId="4" borderId="4" xfId="18" applyNumberFormat="1" applyFont="1" applyFill="1" applyBorder="1" applyAlignment="1">
      <alignment horizontal="right" vertical="top" wrapText="1"/>
    </xf>
    <xf numFmtId="168" fontId="27" fillId="4" borderId="4" xfId="18" applyNumberFormat="1" applyFont="1" applyFill="1" applyBorder="1" applyAlignment="1">
      <alignment horizontal="center" vertical="top" wrapText="1"/>
    </xf>
    <xf numFmtId="168" fontId="27" fillId="3" borderId="4" xfId="18" applyNumberFormat="1" applyFont="1" applyFill="1" applyBorder="1" applyAlignment="1">
      <alignment horizontal="left" vertical="top" wrapText="1"/>
    </xf>
    <xf numFmtId="168" fontId="27" fillId="0" borderId="4" xfId="0" applyNumberFormat="1" applyFont="1" applyBorder="1"/>
    <xf numFmtId="0" fontId="26" fillId="0" borderId="4" xfId="0" applyFont="1" applyBorder="1"/>
    <xf numFmtId="168" fontId="27" fillId="3" borderId="4" xfId="18" quotePrefix="1" applyNumberFormat="1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/>
    </xf>
    <xf numFmtId="3" fontId="13" fillId="0" borderId="4" xfId="0" applyNumberFormat="1" applyFont="1" applyBorder="1" applyAlignment="1">
      <alignment horizontal="left" vertical="top"/>
    </xf>
    <xf numFmtId="3" fontId="13" fillId="0" borderId="4" xfId="0" applyNumberFormat="1" applyFont="1" applyBorder="1" applyAlignment="1">
      <alignment horizontal="left" vertical="top" wrapText="1"/>
    </xf>
    <xf numFmtId="3" fontId="13" fillId="0" borderId="4" xfId="17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168" fontId="13" fillId="0" borderId="0" xfId="18" applyNumberFormat="1" applyFont="1"/>
    <xf numFmtId="168" fontId="13" fillId="0" borderId="0" xfId="18" applyNumberFormat="1" applyFont="1" applyAlignment="1">
      <alignment horizontal="left" vertical="top"/>
    </xf>
    <xf numFmtId="168" fontId="22" fillId="3" borderId="4" xfId="18" applyNumberFormat="1" applyFont="1" applyFill="1" applyBorder="1" applyAlignment="1">
      <alignment horizontal="center" vertical="center" wrapText="1"/>
    </xf>
    <xf numFmtId="168" fontId="22" fillId="3" borderId="4" xfId="18" applyNumberFormat="1" applyFont="1" applyFill="1" applyBorder="1" applyAlignment="1">
      <alignment vertical="center" wrapText="1"/>
    </xf>
    <xf numFmtId="168" fontId="22" fillId="3" borderId="4" xfId="18" applyNumberFormat="1" applyFont="1" applyFill="1" applyBorder="1" applyAlignment="1">
      <alignment vertical="top" wrapText="1"/>
    </xf>
    <xf numFmtId="168" fontId="22" fillId="3" borderId="4" xfId="18" applyNumberFormat="1" applyFont="1" applyFill="1" applyBorder="1" applyAlignment="1">
      <alignment horizontal="center" vertical="top" wrapText="1"/>
    </xf>
    <xf numFmtId="168" fontId="32" fillId="3" borderId="4" xfId="18" applyNumberFormat="1" applyFont="1" applyFill="1" applyBorder="1" applyAlignment="1">
      <alignment horizontal="center" vertical="top" wrapText="1"/>
    </xf>
    <xf numFmtId="168" fontId="22" fillId="3" borderId="4" xfId="18" applyNumberFormat="1" applyFont="1" applyFill="1" applyBorder="1" applyAlignment="1">
      <alignment horizontal="right" vertical="top" wrapText="1"/>
    </xf>
    <xf numFmtId="168" fontId="33" fillId="3" borderId="4" xfId="18" applyNumberFormat="1" applyFont="1" applyFill="1" applyBorder="1" applyAlignment="1">
      <alignment horizontal="right" vertical="top" wrapText="1"/>
    </xf>
    <xf numFmtId="168" fontId="33" fillId="3" borderId="4" xfId="18" applyNumberFormat="1" applyFont="1" applyFill="1" applyBorder="1" applyAlignment="1">
      <alignment horizontal="center" vertical="top" wrapText="1"/>
    </xf>
    <xf numFmtId="168" fontId="34" fillId="3" borderId="4" xfId="18" applyNumberFormat="1" applyFont="1" applyFill="1" applyBorder="1" applyAlignment="1">
      <alignment vertical="top" wrapText="1"/>
    </xf>
    <xf numFmtId="168" fontId="34" fillId="3" borderId="4" xfId="18" applyNumberFormat="1" applyFont="1" applyFill="1" applyBorder="1" applyAlignment="1">
      <alignment horizontal="center" vertical="top" wrapText="1"/>
    </xf>
    <xf numFmtId="168" fontId="22" fillId="3" borderId="4" xfId="18" applyNumberFormat="1" applyFont="1" applyFill="1" applyBorder="1" applyAlignment="1">
      <alignment horizontal="left" vertical="top" wrapText="1"/>
    </xf>
    <xf numFmtId="168" fontId="30" fillId="3" borderId="4" xfId="18" applyNumberFormat="1" applyFont="1" applyFill="1" applyBorder="1" applyAlignment="1">
      <alignment vertical="top" wrapText="1"/>
    </xf>
    <xf numFmtId="168" fontId="26" fillId="0" borderId="4" xfId="0" applyNumberFormat="1" applyFont="1" applyBorder="1"/>
    <xf numFmtId="167" fontId="8" fillId="0" borderId="4" xfId="0" applyNumberFormat="1" applyFont="1" applyBorder="1" applyAlignment="1">
      <alignment vertical="center"/>
    </xf>
    <xf numFmtId="168" fontId="10" fillId="6" borderId="0" xfId="18" applyNumberFormat="1" applyFont="1" applyFill="1" applyAlignment="1">
      <alignment horizontal="center"/>
    </xf>
    <xf numFmtId="168" fontId="10" fillId="6" borderId="0" xfId="18" applyNumberFormat="1" applyFont="1" applyFill="1"/>
    <xf numFmtId="168" fontId="13" fillId="5" borderId="0" xfId="18" applyNumberFormat="1" applyFont="1" applyFill="1"/>
    <xf numFmtId="168" fontId="11" fillId="5" borderId="0" xfId="0" applyNumberFormat="1" applyFont="1" applyFill="1"/>
    <xf numFmtId="0" fontId="13" fillId="5" borderId="1" xfId="0" applyFont="1" applyFill="1" applyBorder="1"/>
    <xf numFmtId="0" fontId="13" fillId="5" borderId="2" xfId="0" applyFont="1" applyFill="1" applyBorder="1"/>
    <xf numFmtId="0" fontId="13" fillId="5" borderId="3" xfId="0" applyFont="1" applyFill="1" applyBorder="1"/>
    <xf numFmtId="0" fontId="13" fillId="5" borderId="4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center" vertical="center" wrapText="1"/>
    </xf>
    <xf numFmtId="4" fontId="13" fillId="5" borderId="4" xfId="0" applyNumberFormat="1" applyFont="1" applyFill="1" applyBorder="1" applyAlignment="1">
      <alignment horizontal="right" vertical="center" wrapText="1"/>
    </xf>
    <xf numFmtId="3" fontId="13" fillId="5" borderId="4" xfId="0" applyNumberFormat="1" applyFont="1" applyFill="1" applyBorder="1" applyAlignment="1">
      <alignment horizontal="right" vertical="center" wrapText="1"/>
    </xf>
    <xf numFmtId="164" fontId="13" fillId="5" borderId="4" xfId="17" applyFont="1" applyFill="1" applyBorder="1" applyAlignment="1">
      <alignment vertical="center" wrapText="1"/>
    </xf>
    <xf numFmtId="167" fontId="13" fillId="5" borderId="4" xfId="0" applyNumberFormat="1" applyFont="1" applyFill="1" applyBorder="1" applyAlignment="1">
      <alignment vertical="center"/>
    </xf>
    <xf numFmtId="0" fontId="13" fillId="5" borderId="4" xfId="0" applyFont="1" applyFill="1" applyBorder="1"/>
    <xf numFmtId="168" fontId="0" fillId="4" borderId="0" xfId="18" applyNumberFormat="1" applyFont="1" applyFill="1"/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4" xfId="17" applyNumberFormat="1" applyFont="1" applyFill="1" applyBorder="1" applyAlignment="1">
      <alignment vertical="center" wrapText="1"/>
    </xf>
    <xf numFmtId="3" fontId="13" fillId="5" borderId="4" xfId="0" applyNumberFormat="1" applyFont="1" applyFill="1" applyBorder="1" applyAlignment="1">
      <alignment vertical="center"/>
    </xf>
    <xf numFmtId="0" fontId="13" fillId="5" borderId="4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vertical="center"/>
    </xf>
    <xf numFmtId="4" fontId="13" fillId="5" borderId="4" xfId="0" applyNumberFormat="1" applyFont="1" applyFill="1" applyBorder="1" applyAlignment="1">
      <alignment vertical="center" wrapText="1"/>
    </xf>
    <xf numFmtId="3" fontId="13" fillId="5" borderId="4" xfId="0" applyNumberFormat="1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/>
    </xf>
    <xf numFmtId="3" fontId="13" fillId="5" borderId="4" xfId="17" applyNumberFormat="1" applyFont="1" applyFill="1" applyBorder="1" applyAlignment="1">
      <alignment vertical="center"/>
    </xf>
    <xf numFmtId="0" fontId="13" fillId="5" borderId="4" xfId="0" quotePrefix="1" applyFont="1" applyFill="1" applyBorder="1" applyAlignment="1">
      <alignment horizontal="left" vertical="center"/>
    </xf>
    <xf numFmtId="3" fontId="13" fillId="5" borderId="4" xfId="0" applyNumberFormat="1" applyFont="1" applyFill="1" applyBorder="1" applyAlignment="1">
      <alignment horizontal="right" vertical="center"/>
    </xf>
    <xf numFmtId="168" fontId="27" fillId="5" borderId="4" xfId="18" applyNumberFormat="1" applyFont="1" applyFill="1" applyBorder="1" applyAlignment="1">
      <alignment vertical="top" wrapText="1"/>
    </xf>
    <xf numFmtId="168" fontId="27" fillId="5" borderId="4" xfId="18" applyNumberFormat="1" applyFont="1" applyFill="1" applyBorder="1" applyAlignment="1">
      <alignment horizontal="center" vertical="top" wrapText="1"/>
    </xf>
    <xf numFmtId="168" fontId="27" fillId="5" borderId="4" xfId="18" applyNumberFormat="1" applyFont="1" applyFill="1" applyBorder="1" applyAlignment="1">
      <alignment horizontal="left" vertical="top" wrapText="1"/>
    </xf>
    <xf numFmtId="0" fontId="26" fillId="5" borderId="4" xfId="0" applyFont="1" applyFill="1" applyBorder="1"/>
    <xf numFmtId="168" fontId="27" fillId="5" borderId="4" xfId="0" applyNumberFormat="1" applyFont="1" applyFill="1" applyBorder="1"/>
    <xf numFmtId="0" fontId="26" fillId="5" borderId="0" xfId="0" applyFont="1" applyFill="1"/>
    <xf numFmtId="3" fontId="13" fillId="5" borderId="4" xfId="0" applyNumberFormat="1" applyFont="1" applyFill="1" applyBorder="1"/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12" fillId="0" borderId="4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8" fontId="12" fillId="0" borderId="1" xfId="18" applyNumberFormat="1" applyFont="1" applyFill="1" applyBorder="1" applyAlignment="1">
      <alignment horizontal="left" vertical="top" wrapText="1"/>
    </xf>
    <xf numFmtId="168" fontId="12" fillId="0" borderId="3" xfId="18" applyNumberFormat="1" applyFont="1" applyFill="1" applyBorder="1" applyAlignment="1">
      <alignment horizontal="left" vertical="top" wrapText="1"/>
    </xf>
    <xf numFmtId="168" fontId="21" fillId="0" borderId="4" xfId="18" applyNumberFormat="1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center" vertical="top" wrapText="1"/>
    </xf>
    <xf numFmtId="168" fontId="23" fillId="0" borderId="4" xfId="18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168" fontId="27" fillId="4" borderId="1" xfId="18" applyNumberFormat="1" applyFont="1" applyFill="1" applyBorder="1" applyAlignment="1">
      <alignment horizontal="left" vertical="top" wrapText="1"/>
    </xf>
    <xf numFmtId="168" fontId="27" fillId="4" borderId="2" xfId="18" applyNumberFormat="1" applyFont="1" applyFill="1" applyBorder="1" applyAlignment="1">
      <alignment horizontal="left" vertical="top" wrapText="1"/>
    </xf>
    <xf numFmtId="168" fontId="27" fillId="4" borderId="3" xfId="18" applyNumberFormat="1" applyFont="1" applyFill="1" applyBorder="1" applyAlignment="1">
      <alignment horizontal="left" vertical="top" wrapText="1"/>
    </xf>
    <xf numFmtId="168" fontId="27" fillId="4" borderId="4" xfId="18" applyNumberFormat="1" applyFont="1" applyFill="1" applyBorder="1" applyAlignment="1">
      <alignment horizontal="left" vertical="top" wrapText="1"/>
    </xf>
    <xf numFmtId="168" fontId="30" fillId="3" borderId="4" xfId="18" applyNumberFormat="1" applyFont="1" applyFill="1" applyBorder="1" applyAlignment="1">
      <alignment horizontal="center" vertical="center" wrapText="1"/>
    </xf>
    <xf numFmtId="168" fontId="30" fillId="3" borderId="4" xfId="18" applyNumberFormat="1" applyFont="1" applyFill="1" applyBorder="1" applyAlignment="1">
      <alignment horizontal="center" vertical="center"/>
    </xf>
    <xf numFmtId="168" fontId="31" fillId="3" borderId="4" xfId="18" applyNumberFormat="1" applyFont="1" applyFill="1" applyBorder="1" applyAlignment="1">
      <alignment horizontal="left" vertical="top" wrapText="1"/>
    </xf>
    <xf numFmtId="168" fontId="27" fillId="3" borderId="4" xfId="18" applyNumberFormat="1" applyFont="1" applyFill="1" applyBorder="1" applyAlignment="1">
      <alignment horizontal="left" vertical="top" wrapText="1"/>
    </xf>
    <xf numFmtId="168" fontId="27" fillId="4" borderId="4" xfId="18" applyNumberFormat="1" applyFont="1" applyFill="1" applyBorder="1" applyAlignment="1">
      <alignment horizontal="center" vertical="top" wrapText="1"/>
    </xf>
    <xf numFmtId="168" fontId="31" fillId="3" borderId="4" xfId="18" applyNumberFormat="1" applyFont="1" applyFill="1" applyBorder="1" applyAlignment="1">
      <alignment horizontal="center" vertical="top" wrapText="1"/>
    </xf>
    <xf numFmtId="168" fontId="30" fillId="3" borderId="1" xfId="18" applyNumberFormat="1" applyFont="1" applyFill="1" applyBorder="1" applyAlignment="1">
      <alignment horizontal="center" vertical="center" wrapText="1"/>
    </xf>
    <xf numFmtId="168" fontId="30" fillId="3" borderId="2" xfId="18" applyNumberFormat="1" applyFont="1" applyFill="1" applyBorder="1" applyAlignment="1">
      <alignment horizontal="center" vertical="center" wrapText="1"/>
    </xf>
    <xf numFmtId="168" fontId="30" fillId="3" borderId="3" xfId="1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center"/>
    </xf>
    <xf numFmtId="168" fontId="24" fillId="0" borderId="4" xfId="18" applyNumberFormat="1" applyFont="1" applyFill="1" applyBorder="1" applyAlignment="1">
      <alignment vertical="top" wrapText="1"/>
    </xf>
    <xf numFmtId="168" fontId="24" fillId="0" borderId="4" xfId="18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8" fontId="24" fillId="0" borderId="1" xfId="18" applyNumberFormat="1" applyFont="1" applyFill="1" applyBorder="1" applyAlignment="1">
      <alignment vertical="top" wrapText="1"/>
    </xf>
    <xf numFmtId="168" fontId="24" fillId="0" borderId="3" xfId="18" applyNumberFormat="1" applyFont="1" applyFill="1" applyBorder="1" applyAlignment="1">
      <alignment vertical="top" wrapText="1"/>
    </xf>
    <xf numFmtId="0" fontId="22" fillId="0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68" fontId="28" fillId="0" borderId="4" xfId="18" applyNumberFormat="1" applyFont="1" applyFill="1" applyBorder="1" applyAlignment="1">
      <alignment horizontal="left" vertical="top" wrapText="1"/>
    </xf>
    <xf numFmtId="168" fontId="27" fillId="5" borderId="4" xfId="18" applyNumberFormat="1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0" fontId="9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vertical="center" wrapText="1"/>
    </xf>
    <xf numFmtId="168" fontId="21" fillId="0" borderId="4" xfId="18" applyNumberFormat="1" applyFont="1" applyFill="1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68" fontId="30" fillId="3" borderId="4" xfId="18" applyNumberFormat="1" applyFont="1" applyFill="1" applyBorder="1" applyAlignment="1">
      <alignment horizontal="left" vertical="top" wrapText="1"/>
    </xf>
    <xf numFmtId="168" fontId="22" fillId="3" borderId="4" xfId="18" applyNumberFormat="1" applyFont="1" applyFill="1" applyBorder="1" applyAlignment="1">
      <alignment horizontal="left" vertical="top" wrapText="1"/>
    </xf>
    <xf numFmtId="168" fontId="22" fillId="3" borderId="4" xfId="18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wrapText="1"/>
    </xf>
    <xf numFmtId="0" fontId="26" fillId="0" borderId="2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12" fillId="0" borderId="4" xfId="2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19">
    <cellStyle name="Comma" xfId="18" builtinId="3"/>
    <cellStyle name="Comma [0]" xfId="17" builtinId="6"/>
    <cellStyle name="Comma [0] 2" xfId="3"/>
    <cellStyle name="Comma [0] 3" xfId="16"/>
    <cellStyle name="Comma [0] 4" xfId="1"/>
    <cellStyle name="Comma 2" xfId="11"/>
    <cellStyle name="Normal" xfId="0" builtinId="0"/>
    <cellStyle name="Normal 2" xfId="2"/>
    <cellStyle name="Normal 3" xfId="15"/>
    <cellStyle name="S18" xfId="4"/>
    <cellStyle name="S23" xfId="5"/>
    <cellStyle name="S25" xfId="6"/>
    <cellStyle name="S26" xfId="14"/>
    <cellStyle name="S27" xfId="10"/>
    <cellStyle name="S30" xfId="8"/>
    <cellStyle name="S31" xfId="7"/>
    <cellStyle name="S33" xfId="12"/>
    <cellStyle name="S34" xfId="13"/>
    <cellStyle name="S3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0" sqref="C10"/>
    </sheetView>
  </sheetViews>
  <sheetFormatPr defaultRowHeight="15"/>
  <cols>
    <col min="1" max="1" width="3.85546875" bestFit="1" customWidth="1"/>
    <col min="2" max="2" width="31.42578125" customWidth="1"/>
    <col min="3" max="4" width="16.85546875" bestFit="1" customWidth="1"/>
    <col min="5" max="5" width="21.7109375" customWidth="1"/>
    <col min="6" max="6" width="74.140625" customWidth="1"/>
  </cols>
  <sheetData>
    <row r="1" spans="1:6">
      <c r="A1" s="106" t="s">
        <v>466</v>
      </c>
      <c r="B1" s="107" t="s">
        <v>458</v>
      </c>
      <c r="C1" s="107" t="s">
        <v>433</v>
      </c>
      <c r="D1" s="107" t="s">
        <v>587</v>
      </c>
      <c r="E1" s="107" t="s">
        <v>435</v>
      </c>
      <c r="F1" s="107" t="s">
        <v>550</v>
      </c>
    </row>
    <row r="2" spans="1:6">
      <c r="A2">
        <v>1</v>
      </c>
      <c r="B2" t="s">
        <v>459</v>
      </c>
      <c r="C2" s="105">
        <f>PEL.ADM!J35</f>
        <v>1125000000</v>
      </c>
      <c r="D2" s="105">
        <f>PEL.ADM!N35</f>
        <v>1278150500</v>
      </c>
      <c r="E2" s="105">
        <f>D2-C2</f>
        <v>153150500</v>
      </c>
      <c r="F2" t="s">
        <v>551</v>
      </c>
    </row>
    <row r="3" spans="1:6">
      <c r="A3">
        <v>2</v>
      </c>
      <c r="B3" t="s">
        <v>460</v>
      </c>
      <c r="C3" s="105">
        <f>'Pem_sarana&amp;Prasarana'!J18</f>
        <v>900000000</v>
      </c>
      <c r="D3" s="105">
        <f>'Pem_sarana&amp;Prasarana'!N18</f>
        <v>1104373500</v>
      </c>
      <c r="E3" s="105">
        <f t="shared" ref="E3:E8" si="0">D3-C3</f>
        <v>204373500</v>
      </c>
      <c r="F3" t="s">
        <v>583</v>
      </c>
    </row>
    <row r="4" spans="1:6">
      <c r="A4">
        <v>3</v>
      </c>
      <c r="B4" t="s">
        <v>461</v>
      </c>
      <c r="C4" s="105">
        <f>'pengadaan sarana'!P18</f>
        <v>1097830000</v>
      </c>
      <c r="D4" s="105">
        <f>'pengadaan sarana'!T18</f>
        <v>1012801800</v>
      </c>
      <c r="E4" s="105">
        <f t="shared" si="0"/>
        <v>-85028200</v>
      </c>
      <c r="F4" t="s">
        <v>584</v>
      </c>
    </row>
    <row r="5" spans="1:6">
      <c r="A5">
        <v>4</v>
      </c>
      <c r="B5" t="s">
        <v>462</v>
      </c>
      <c r="C5" s="105">
        <f>BMD!L14</f>
        <v>50000000</v>
      </c>
      <c r="D5" s="105">
        <f>BMD!P14</f>
        <v>29000000</v>
      </c>
      <c r="E5" s="105">
        <f t="shared" si="0"/>
        <v>-21000000</v>
      </c>
      <c r="F5" t="s">
        <v>338</v>
      </c>
    </row>
    <row r="6" spans="1:6">
      <c r="A6">
        <v>5</v>
      </c>
      <c r="B6" t="s">
        <v>463</v>
      </c>
      <c r="C6" s="105">
        <f>'Peningkatan Kapasitas Aparatur'!J14</f>
        <v>150000000</v>
      </c>
      <c r="D6" s="105">
        <f>'Peningkatan Kapasitas Aparatur'!N14</f>
        <v>0</v>
      </c>
      <c r="E6" s="105">
        <f t="shared" si="0"/>
        <v>-150000000</v>
      </c>
      <c r="F6" t="s">
        <v>577</v>
      </c>
    </row>
    <row r="7" spans="1:6">
      <c r="A7">
        <v>6</v>
      </c>
      <c r="B7" t="s">
        <v>464</v>
      </c>
      <c r="C7" s="105">
        <f>'Penyediaan Dokumentasi'!J16</f>
        <v>150000000</v>
      </c>
      <c r="D7" s="105">
        <f>'Penyediaan Dokumentasi'!N16</f>
        <v>188077000</v>
      </c>
      <c r="E7" s="105">
        <f t="shared" si="0"/>
        <v>38077000</v>
      </c>
      <c r="F7" t="s">
        <v>338</v>
      </c>
    </row>
    <row r="8" spans="1:6">
      <c r="A8">
        <v>7</v>
      </c>
      <c r="B8" t="s">
        <v>465</v>
      </c>
      <c r="C8" s="105">
        <f>REHAB!M14</f>
        <v>120000000</v>
      </c>
      <c r="D8" s="105">
        <f>REHAB!P14</f>
        <v>119427200</v>
      </c>
      <c r="E8" s="105">
        <f t="shared" si="0"/>
        <v>-572800</v>
      </c>
      <c r="F8" t="s">
        <v>338</v>
      </c>
    </row>
    <row r="9" spans="1:6">
      <c r="B9" s="107" t="s">
        <v>467</v>
      </c>
      <c r="C9" s="108">
        <f>SUM(C2:C8)</f>
        <v>3592830000</v>
      </c>
      <c r="D9" s="108">
        <f>SUM(D2:D8)</f>
        <v>3731830000</v>
      </c>
      <c r="E9" s="108"/>
    </row>
    <row r="10" spans="1:6">
      <c r="C10" s="197"/>
      <c r="D10" s="198">
        <f>D9-C9</f>
        <v>139000000</v>
      </c>
      <c r="E10" s="105"/>
    </row>
    <row r="11" spans="1:6">
      <c r="C11" s="197" t="s">
        <v>576</v>
      </c>
      <c r="D11" s="211">
        <v>139000000</v>
      </c>
      <c r="E11" s="105"/>
    </row>
    <row r="12" spans="1:6">
      <c r="C12" s="211" t="s">
        <v>573</v>
      </c>
      <c r="D12" s="211">
        <f>D10-D11</f>
        <v>0</v>
      </c>
      <c r="E12" s="105"/>
    </row>
    <row r="13" spans="1:6">
      <c r="C13" s="105"/>
      <c r="D13" s="105"/>
      <c r="E13" s="105"/>
    </row>
    <row r="14" spans="1:6">
      <c r="C14" s="105"/>
      <c r="D14" s="105"/>
      <c r="E14" s="105"/>
    </row>
    <row r="15" spans="1:6">
      <c r="A15" s="106" t="s">
        <v>466</v>
      </c>
      <c r="B15" s="107" t="s">
        <v>458</v>
      </c>
      <c r="C15" s="106" t="s">
        <v>586</v>
      </c>
    </row>
    <row r="16" spans="1:6">
      <c r="A16">
        <v>1</v>
      </c>
      <c r="B16" t="s">
        <v>459</v>
      </c>
      <c r="C16" s="105">
        <v>1271250500</v>
      </c>
    </row>
    <row r="17" spans="1:3">
      <c r="A17">
        <v>2</v>
      </c>
      <c r="B17" t="s">
        <v>460</v>
      </c>
      <c r="C17" s="105">
        <v>1054953500</v>
      </c>
    </row>
    <row r="18" spans="1:3">
      <c r="A18">
        <v>3</v>
      </c>
      <c r="B18" t="s">
        <v>461</v>
      </c>
      <c r="C18" s="105">
        <v>1085841800</v>
      </c>
    </row>
    <row r="19" spans="1:3">
      <c r="A19">
        <v>4</v>
      </c>
      <c r="B19" t="s">
        <v>462</v>
      </c>
      <c r="C19" s="105">
        <v>29000000</v>
      </c>
    </row>
    <row r="20" spans="1:3">
      <c r="A20">
        <v>5</v>
      </c>
      <c r="B20" t="s">
        <v>463</v>
      </c>
      <c r="C20" s="105">
        <v>0</v>
      </c>
    </row>
    <row r="21" spans="1:3">
      <c r="A21">
        <v>6</v>
      </c>
      <c r="B21" t="s">
        <v>464</v>
      </c>
      <c r="C21" s="105">
        <v>171357000</v>
      </c>
    </row>
    <row r="22" spans="1:3">
      <c r="A22">
        <v>7</v>
      </c>
      <c r="B22" t="s">
        <v>465</v>
      </c>
      <c r="C22" s="105">
        <v>119427200</v>
      </c>
    </row>
    <row r="23" spans="1:3">
      <c r="C23" s="108">
        <f>SUM(C16:C22)</f>
        <v>3731830000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6"/>
  <sheetViews>
    <sheetView showGridLines="0" view="pageBreakPreview" topLeftCell="A271" zoomScale="60" zoomScaleNormal="90" workbookViewId="0">
      <selection sqref="A1:P283"/>
    </sheetView>
  </sheetViews>
  <sheetFormatPr defaultRowHeight="12.75"/>
  <cols>
    <col min="1" max="3" width="2.140625" style="31" bestFit="1" customWidth="1"/>
    <col min="4" max="4" width="4" style="31" customWidth="1"/>
    <col min="5" max="5" width="4.140625" style="31" customWidth="1"/>
    <col min="6" max="6" width="54.7109375" style="69" customWidth="1"/>
    <col min="7" max="7" width="9.42578125" style="70" bestFit="1" customWidth="1"/>
    <col min="8" max="8" width="8" style="70" customWidth="1"/>
    <col min="9" max="9" width="16.140625" style="31" bestFit="1" customWidth="1"/>
    <col min="10" max="10" width="15.42578125" style="31" bestFit="1" customWidth="1"/>
    <col min="11" max="11" width="9.42578125" style="31" bestFit="1" customWidth="1"/>
    <col min="12" max="12" width="13.42578125" style="31" customWidth="1"/>
    <col min="13" max="13" width="16.42578125" style="31" customWidth="1"/>
    <col min="14" max="14" width="13.28515625" style="72" bestFit="1" customWidth="1"/>
    <col min="15" max="15" width="16.140625" style="69" bestFit="1" customWidth="1"/>
    <col min="16" max="16" width="11.5703125" style="31" customWidth="1"/>
    <col min="17" max="16384" width="9.140625" style="31"/>
  </cols>
  <sheetData>
    <row r="1" spans="1:26">
      <c r="A1" s="237" t="s">
        <v>504</v>
      </c>
      <c r="B1" s="238"/>
      <c r="C1" s="238"/>
      <c r="D1" s="238"/>
      <c r="E1" s="239"/>
      <c r="F1" s="244" t="s">
        <v>507</v>
      </c>
      <c r="G1" s="244"/>
      <c r="H1" s="244"/>
      <c r="I1" s="244"/>
      <c r="J1" s="244"/>
      <c r="K1" s="245" t="s">
        <v>508</v>
      </c>
      <c r="L1" s="245"/>
      <c r="M1" s="245"/>
      <c r="N1" s="245"/>
      <c r="O1" s="137"/>
    </row>
    <row r="2" spans="1:26">
      <c r="A2" s="240"/>
      <c r="B2" s="241"/>
      <c r="C2" s="241"/>
      <c r="D2" s="241"/>
      <c r="E2" s="242"/>
      <c r="F2" s="128" t="s">
        <v>505</v>
      </c>
      <c r="G2" s="244" t="s">
        <v>506</v>
      </c>
      <c r="H2" s="244"/>
      <c r="I2" s="244"/>
      <c r="J2" s="244"/>
      <c r="K2" s="244" t="s">
        <v>505</v>
      </c>
      <c r="L2" s="244"/>
      <c r="M2" s="244" t="s">
        <v>506</v>
      </c>
      <c r="N2" s="244"/>
      <c r="O2" s="130"/>
      <c r="P2" s="130"/>
    </row>
    <row r="3" spans="1:26" ht="12.75" customHeight="1">
      <c r="A3" s="246" t="s">
        <v>472</v>
      </c>
      <c r="B3" s="246"/>
      <c r="C3" s="246"/>
      <c r="D3" s="246"/>
      <c r="E3" s="246"/>
      <c r="F3" s="138" t="s">
        <v>473</v>
      </c>
      <c r="G3" s="236" t="s">
        <v>473</v>
      </c>
      <c r="H3" s="236"/>
      <c r="I3" s="236"/>
      <c r="J3" s="236"/>
      <c r="K3" s="232" t="s">
        <v>474</v>
      </c>
      <c r="L3" s="232"/>
      <c r="M3" s="233" t="s">
        <v>474</v>
      </c>
      <c r="N3" s="233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6"/>
    </row>
    <row r="4" spans="1:26">
      <c r="A4" s="138" t="s">
        <v>392</v>
      </c>
      <c r="B4" s="138"/>
      <c r="C4" s="138"/>
      <c r="D4" s="138"/>
      <c r="E4" s="138"/>
      <c r="F4" s="138" t="s">
        <v>475</v>
      </c>
      <c r="G4" s="236" t="s">
        <v>475</v>
      </c>
      <c r="H4" s="236"/>
      <c r="I4" s="236"/>
      <c r="J4" s="236"/>
      <c r="K4" s="232" t="s">
        <v>474</v>
      </c>
      <c r="L4" s="232"/>
      <c r="M4" s="233" t="s">
        <v>474</v>
      </c>
      <c r="N4" s="233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6"/>
    </row>
    <row r="5" spans="1:26" ht="25.5">
      <c r="A5" s="138" t="s">
        <v>392</v>
      </c>
      <c r="B5" s="138"/>
      <c r="C5" s="138"/>
      <c r="D5" s="138"/>
      <c r="E5" s="138"/>
      <c r="F5" s="138" t="s">
        <v>476</v>
      </c>
      <c r="G5" s="236" t="s">
        <v>476</v>
      </c>
      <c r="H5" s="236"/>
      <c r="I5" s="236"/>
      <c r="J5" s="236"/>
      <c r="K5" s="232" t="s">
        <v>474</v>
      </c>
      <c r="L5" s="232"/>
      <c r="M5" s="233" t="s">
        <v>474</v>
      </c>
      <c r="N5" s="233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6"/>
    </row>
    <row r="6" spans="1:26" ht="12.75" customHeight="1">
      <c r="A6" s="246" t="s">
        <v>477</v>
      </c>
      <c r="B6" s="246"/>
      <c r="C6" s="246"/>
      <c r="D6" s="246"/>
      <c r="E6" s="246"/>
      <c r="F6" s="138" t="s">
        <v>478</v>
      </c>
      <c r="G6" s="236" t="s">
        <v>478</v>
      </c>
      <c r="H6" s="236"/>
      <c r="I6" s="236"/>
      <c r="J6" s="236"/>
      <c r="K6" s="247">
        <f>J35</f>
        <v>1125000000</v>
      </c>
      <c r="L6" s="248"/>
      <c r="M6" s="247">
        <f>N35</f>
        <v>1278150500</v>
      </c>
      <c r="N6" s="248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6"/>
    </row>
    <row r="7" spans="1:26" ht="12.75" customHeight="1">
      <c r="A7" s="41"/>
      <c r="B7" s="41"/>
      <c r="C7" s="41"/>
      <c r="D7" s="41"/>
      <c r="E7" s="41"/>
      <c r="F7" s="138" t="s">
        <v>480</v>
      </c>
      <c r="G7" s="236" t="s">
        <v>480</v>
      </c>
      <c r="H7" s="236"/>
      <c r="I7" s="236"/>
      <c r="J7" s="236"/>
      <c r="K7" s="232" t="s">
        <v>481</v>
      </c>
      <c r="L7" s="232"/>
      <c r="M7" s="233" t="s">
        <v>481</v>
      </c>
      <c r="N7" s="233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6"/>
    </row>
    <row r="8" spans="1:26">
      <c r="A8" s="41"/>
      <c r="B8" s="41"/>
      <c r="C8" s="41"/>
      <c r="D8" s="41"/>
      <c r="E8" s="41"/>
      <c r="F8" s="138" t="s">
        <v>482</v>
      </c>
      <c r="G8" s="236" t="s">
        <v>482</v>
      </c>
      <c r="H8" s="236"/>
      <c r="I8" s="236"/>
      <c r="J8" s="236"/>
      <c r="K8" s="232" t="s">
        <v>483</v>
      </c>
      <c r="L8" s="232"/>
      <c r="M8" s="233" t="s">
        <v>483</v>
      </c>
      <c r="N8" s="233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6"/>
    </row>
    <row r="9" spans="1:26" ht="12.75" customHeight="1">
      <c r="A9" s="41"/>
      <c r="B9" s="41"/>
      <c r="C9" s="41"/>
      <c r="D9" s="41"/>
      <c r="E9" s="41"/>
      <c r="F9" s="138" t="s">
        <v>484</v>
      </c>
      <c r="G9" s="236" t="s">
        <v>484</v>
      </c>
      <c r="H9" s="236"/>
      <c r="I9" s="236"/>
      <c r="J9" s="236"/>
      <c r="K9" s="232" t="s">
        <v>485</v>
      </c>
      <c r="L9" s="232"/>
      <c r="M9" s="233" t="s">
        <v>485</v>
      </c>
      <c r="N9" s="233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6"/>
    </row>
    <row r="10" spans="1:26">
      <c r="A10" s="41"/>
      <c r="B10" s="41"/>
      <c r="C10" s="41"/>
      <c r="D10" s="41"/>
      <c r="E10" s="41"/>
      <c r="F10" s="138" t="s">
        <v>486</v>
      </c>
      <c r="G10" s="236" t="s">
        <v>486</v>
      </c>
      <c r="H10" s="236"/>
      <c r="I10" s="236"/>
      <c r="J10" s="236"/>
      <c r="K10" s="232" t="s">
        <v>487</v>
      </c>
      <c r="L10" s="232"/>
      <c r="M10" s="233" t="s">
        <v>487</v>
      </c>
      <c r="N10" s="233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6"/>
    </row>
    <row r="11" spans="1:26">
      <c r="A11" s="41"/>
      <c r="B11" s="41"/>
      <c r="C11" s="41"/>
      <c r="D11" s="41"/>
      <c r="E11" s="41"/>
      <c r="F11" s="138" t="s">
        <v>488</v>
      </c>
      <c r="G11" s="236" t="s">
        <v>488</v>
      </c>
      <c r="H11" s="236"/>
      <c r="I11" s="236"/>
      <c r="J11" s="236"/>
      <c r="K11" s="232" t="s">
        <v>483</v>
      </c>
      <c r="L11" s="232"/>
      <c r="M11" s="233" t="s">
        <v>483</v>
      </c>
      <c r="N11" s="233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6"/>
    </row>
    <row r="12" spans="1:26">
      <c r="A12" s="41"/>
      <c r="B12" s="41"/>
      <c r="C12" s="41"/>
      <c r="D12" s="41"/>
      <c r="E12" s="41"/>
      <c r="F12" s="138" t="s">
        <v>489</v>
      </c>
      <c r="G12" s="236" t="s">
        <v>489</v>
      </c>
      <c r="H12" s="236"/>
      <c r="I12" s="236"/>
      <c r="J12" s="236"/>
      <c r="K12" s="232" t="s">
        <v>487</v>
      </c>
      <c r="L12" s="232"/>
      <c r="M12" s="233" t="s">
        <v>487</v>
      </c>
      <c r="N12" s="233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6"/>
    </row>
    <row r="13" spans="1:26" ht="25.5">
      <c r="A13" s="41"/>
      <c r="B13" s="41"/>
      <c r="C13" s="41"/>
      <c r="D13" s="41"/>
      <c r="E13" s="41"/>
      <c r="F13" s="138" t="s">
        <v>490</v>
      </c>
      <c r="G13" s="236" t="s">
        <v>490</v>
      </c>
      <c r="H13" s="236"/>
      <c r="I13" s="236"/>
      <c r="J13" s="236"/>
      <c r="K13" s="232" t="s">
        <v>483</v>
      </c>
      <c r="L13" s="232"/>
      <c r="M13" s="233" t="s">
        <v>483</v>
      </c>
      <c r="N13" s="233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6"/>
    </row>
    <row r="14" spans="1:26">
      <c r="A14" s="41"/>
      <c r="B14" s="41"/>
      <c r="C14" s="41"/>
      <c r="D14" s="41"/>
      <c r="E14" s="41"/>
      <c r="F14" s="138" t="s">
        <v>491</v>
      </c>
      <c r="G14" s="236" t="s">
        <v>491</v>
      </c>
      <c r="H14" s="236"/>
      <c r="I14" s="236"/>
      <c r="J14" s="236"/>
      <c r="K14" s="232" t="s">
        <v>492</v>
      </c>
      <c r="L14" s="232"/>
      <c r="M14" s="233" t="s">
        <v>492</v>
      </c>
      <c r="N14" s="233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6"/>
    </row>
    <row r="15" spans="1:26" ht="12.75" customHeight="1">
      <c r="A15" s="41"/>
      <c r="B15" s="41"/>
      <c r="C15" s="41"/>
      <c r="D15" s="41"/>
      <c r="E15" s="41"/>
      <c r="F15" s="138" t="s">
        <v>493</v>
      </c>
      <c r="G15" s="236" t="s">
        <v>493</v>
      </c>
      <c r="H15" s="236"/>
      <c r="I15" s="236"/>
      <c r="J15" s="236"/>
      <c r="K15" s="232" t="s">
        <v>487</v>
      </c>
      <c r="L15" s="232"/>
      <c r="M15" s="233" t="s">
        <v>483</v>
      </c>
      <c r="N15" s="233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6"/>
    </row>
    <row r="16" spans="1:26" ht="12.75" customHeight="1">
      <c r="A16" s="41"/>
      <c r="B16" s="41"/>
      <c r="C16" s="41"/>
      <c r="D16" s="41"/>
      <c r="E16" s="41"/>
      <c r="F16" s="138" t="s">
        <v>494</v>
      </c>
      <c r="G16" s="236" t="s">
        <v>494</v>
      </c>
      <c r="H16" s="236"/>
      <c r="I16" s="236"/>
      <c r="J16" s="236"/>
      <c r="K16" s="232" t="s">
        <v>487</v>
      </c>
      <c r="L16" s="232"/>
      <c r="M16" s="233" t="s">
        <v>492</v>
      </c>
      <c r="N16" s="233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6"/>
    </row>
    <row r="17" spans="1:26" ht="12.75" customHeight="1">
      <c r="A17" s="41"/>
      <c r="B17" s="41"/>
      <c r="C17" s="41"/>
      <c r="D17" s="41"/>
      <c r="E17" s="41"/>
      <c r="F17" s="138" t="s">
        <v>509</v>
      </c>
      <c r="G17" s="236" t="s">
        <v>509</v>
      </c>
      <c r="H17" s="236"/>
      <c r="I17" s="236"/>
      <c r="J17" s="236"/>
      <c r="K17" s="232" t="s">
        <v>487</v>
      </c>
      <c r="L17" s="232"/>
      <c r="M17" s="233" t="s">
        <v>483</v>
      </c>
      <c r="N17" s="233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6"/>
    </row>
    <row r="18" spans="1:26" ht="12.75" customHeight="1">
      <c r="A18" s="41"/>
      <c r="B18" s="41"/>
      <c r="C18" s="41"/>
      <c r="D18" s="41"/>
      <c r="E18" s="41"/>
      <c r="F18" s="138" t="s">
        <v>510</v>
      </c>
      <c r="G18" s="236" t="s">
        <v>510</v>
      </c>
      <c r="H18" s="236"/>
      <c r="I18" s="236"/>
      <c r="J18" s="236"/>
      <c r="K18" s="232" t="s">
        <v>487</v>
      </c>
      <c r="L18" s="232"/>
      <c r="M18" s="233" t="s">
        <v>492</v>
      </c>
      <c r="N18" s="233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6"/>
    </row>
    <row r="19" spans="1:26" ht="12.75" customHeight="1">
      <c r="A19" s="246" t="s">
        <v>479</v>
      </c>
      <c r="B19" s="246"/>
      <c r="C19" s="246"/>
      <c r="D19" s="246"/>
      <c r="E19" s="246"/>
      <c r="F19" s="138" t="s">
        <v>496</v>
      </c>
      <c r="G19" s="236" t="s">
        <v>496</v>
      </c>
      <c r="H19" s="236"/>
      <c r="I19" s="236"/>
      <c r="J19" s="236"/>
      <c r="K19" s="232" t="s">
        <v>481</v>
      </c>
      <c r="L19" s="232"/>
      <c r="M19" s="233" t="s">
        <v>481</v>
      </c>
      <c r="N19" s="233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6"/>
    </row>
    <row r="20" spans="1:26" ht="12.75" customHeight="1">
      <c r="A20" s="41"/>
      <c r="B20" s="41"/>
      <c r="C20" s="41"/>
      <c r="D20" s="41"/>
      <c r="E20" s="41"/>
      <c r="F20" s="138" t="s">
        <v>497</v>
      </c>
      <c r="G20" s="236" t="s">
        <v>497</v>
      </c>
      <c r="H20" s="236"/>
      <c r="I20" s="236"/>
      <c r="J20" s="236"/>
      <c r="K20" s="232" t="s">
        <v>483</v>
      </c>
      <c r="L20" s="232"/>
      <c r="M20" s="233" t="s">
        <v>483</v>
      </c>
      <c r="N20" s="233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6"/>
    </row>
    <row r="21" spans="1:26" ht="12.75" customHeight="1">
      <c r="A21" s="41"/>
      <c r="B21" s="41"/>
      <c r="C21" s="41"/>
      <c r="D21" s="41"/>
      <c r="E21" s="41"/>
      <c r="F21" s="138" t="s">
        <v>498</v>
      </c>
      <c r="G21" s="236" t="s">
        <v>498</v>
      </c>
      <c r="H21" s="236"/>
      <c r="I21" s="236"/>
      <c r="J21" s="236"/>
      <c r="K21" s="232" t="s">
        <v>483</v>
      </c>
      <c r="L21" s="232"/>
      <c r="M21" s="233" t="s">
        <v>483</v>
      </c>
      <c r="N21" s="233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6"/>
    </row>
    <row r="22" spans="1:26" ht="12.75" customHeight="1">
      <c r="A22" s="41"/>
      <c r="B22" s="41"/>
      <c r="C22" s="41"/>
      <c r="D22" s="41"/>
      <c r="E22" s="41"/>
      <c r="F22" s="138" t="s">
        <v>499</v>
      </c>
      <c r="G22" s="236" t="s">
        <v>499</v>
      </c>
      <c r="H22" s="236"/>
      <c r="I22" s="236"/>
      <c r="J22" s="236"/>
      <c r="K22" s="232" t="s">
        <v>487</v>
      </c>
      <c r="L22" s="232"/>
      <c r="M22" s="233" t="s">
        <v>483</v>
      </c>
      <c r="N22" s="233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6"/>
    </row>
    <row r="23" spans="1:26" ht="12.75" customHeight="1">
      <c r="A23" s="41"/>
      <c r="B23" s="41"/>
      <c r="C23" s="41"/>
      <c r="D23" s="41"/>
      <c r="E23" s="41"/>
      <c r="F23" s="138" t="s">
        <v>500</v>
      </c>
      <c r="G23" s="236" t="s">
        <v>500</v>
      </c>
      <c r="H23" s="236"/>
      <c r="I23" s="236"/>
      <c r="J23" s="236"/>
      <c r="K23" s="232" t="s">
        <v>483</v>
      </c>
      <c r="L23" s="232"/>
      <c r="M23" s="233" t="s">
        <v>483</v>
      </c>
      <c r="N23" s="233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6"/>
    </row>
    <row r="24" spans="1:26" ht="12.75" customHeight="1">
      <c r="A24" s="41"/>
      <c r="B24" s="41"/>
      <c r="C24" s="41"/>
      <c r="D24" s="41"/>
      <c r="E24" s="41"/>
      <c r="F24" s="138" t="s">
        <v>501</v>
      </c>
      <c r="G24" s="236" t="s">
        <v>501</v>
      </c>
      <c r="H24" s="236"/>
      <c r="I24" s="236"/>
      <c r="J24" s="236"/>
      <c r="K24" s="232" t="s">
        <v>487</v>
      </c>
      <c r="L24" s="232"/>
      <c r="M24" s="233" t="s">
        <v>483</v>
      </c>
      <c r="N24" s="233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6"/>
    </row>
    <row r="25" spans="1:26" ht="12.75" customHeight="1">
      <c r="A25" s="41"/>
      <c r="B25" s="41"/>
      <c r="C25" s="41"/>
      <c r="D25" s="41"/>
      <c r="E25" s="41"/>
      <c r="F25" s="138" t="s">
        <v>502</v>
      </c>
      <c r="G25" s="236" t="s">
        <v>502</v>
      </c>
      <c r="H25" s="236"/>
      <c r="I25" s="236"/>
      <c r="J25" s="236"/>
      <c r="K25" s="232" t="s">
        <v>483</v>
      </c>
      <c r="L25" s="232"/>
      <c r="M25" s="233" t="s">
        <v>483</v>
      </c>
      <c r="N25" s="233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6"/>
    </row>
    <row r="26" spans="1:26">
      <c r="A26" s="41"/>
      <c r="B26" s="41"/>
      <c r="C26" s="41"/>
      <c r="D26" s="41"/>
      <c r="E26" s="41"/>
      <c r="F26" s="138" t="s">
        <v>503</v>
      </c>
      <c r="G26" s="236" t="s">
        <v>503</v>
      </c>
      <c r="H26" s="236"/>
      <c r="I26" s="236"/>
      <c r="J26" s="236"/>
      <c r="K26" s="232" t="s">
        <v>492</v>
      </c>
      <c r="L26" s="232"/>
      <c r="M26" s="233" t="s">
        <v>483</v>
      </c>
      <c r="N26" s="233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6"/>
    </row>
    <row r="27" spans="1:26" ht="12.75" customHeight="1">
      <c r="A27" s="41"/>
      <c r="B27" s="41"/>
      <c r="C27" s="41"/>
      <c r="D27" s="41"/>
      <c r="E27" s="41"/>
      <c r="F27" s="138" t="s">
        <v>511</v>
      </c>
      <c r="G27" s="236" t="s">
        <v>511</v>
      </c>
      <c r="H27" s="236"/>
      <c r="I27" s="236"/>
      <c r="J27" s="236"/>
      <c r="K27" s="232" t="s">
        <v>487</v>
      </c>
      <c r="L27" s="232"/>
      <c r="M27" s="233" t="s">
        <v>483</v>
      </c>
      <c r="N27" s="233"/>
    </row>
    <row r="28" spans="1:26" ht="12.75" customHeight="1">
      <c r="A28" s="41"/>
      <c r="B28" s="41"/>
      <c r="C28" s="41"/>
      <c r="D28" s="41"/>
      <c r="E28" s="41"/>
      <c r="F28" s="138" t="s">
        <v>512</v>
      </c>
      <c r="G28" s="236" t="s">
        <v>512</v>
      </c>
      <c r="H28" s="236"/>
      <c r="I28" s="236"/>
      <c r="J28" s="236"/>
      <c r="K28" s="232" t="s">
        <v>487</v>
      </c>
      <c r="L28" s="232"/>
      <c r="M28" s="233" t="s">
        <v>483</v>
      </c>
      <c r="N28" s="233"/>
    </row>
    <row r="29" spans="1:26" ht="12.75" customHeight="1">
      <c r="A29" s="129" t="s">
        <v>513</v>
      </c>
      <c r="B29" s="129"/>
      <c r="C29" s="129"/>
      <c r="D29" s="129"/>
      <c r="E29" s="129"/>
      <c r="F29" s="130"/>
      <c r="G29" s="131"/>
      <c r="H29" s="131"/>
      <c r="I29" s="129"/>
      <c r="J29" s="129"/>
      <c r="K29" s="243"/>
      <c r="L29" s="243"/>
    </row>
    <row r="30" spans="1:26">
      <c r="A30" s="132"/>
      <c r="B30" s="132"/>
      <c r="C30" s="132"/>
      <c r="D30" s="132"/>
      <c r="E30" s="132"/>
      <c r="F30" s="133"/>
      <c r="G30" s="134"/>
      <c r="H30" s="134"/>
      <c r="I30" s="132"/>
      <c r="J30" s="132"/>
    </row>
    <row r="31" spans="1:26" ht="15" customHeight="1">
      <c r="A31" s="234" t="s">
        <v>43</v>
      </c>
      <c r="B31" s="234"/>
      <c r="C31" s="234"/>
      <c r="D31" s="234"/>
      <c r="E31" s="234"/>
      <c r="F31" s="235" t="s">
        <v>44</v>
      </c>
      <c r="G31" s="235" t="s">
        <v>45</v>
      </c>
      <c r="H31" s="235"/>
      <c r="I31" s="235"/>
      <c r="J31" s="235"/>
      <c r="K31" s="235" t="s">
        <v>46</v>
      </c>
      <c r="L31" s="235"/>
      <c r="M31" s="235"/>
      <c r="N31" s="235"/>
      <c r="O31" s="234" t="s">
        <v>47</v>
      </c>
      <c r="P31" s="234"/>
    </row>
    <row r="32" spans="1:26">
      <c r="A32" s="234"/>
      <c r="B32" s="234"/>
      <c r="C32" s="234"/>
      <c r="D32" s="234"/>
      <c r="E32" s="234"/>
      <c r="F32" s="235"/>
      <c r="G32" s="235" t="s">
        <v>48</v>
      </c>
      <c r="H32" s="235"/>
      <c r="I32" s="235"/>
      <c r="J32" s="235" t="s">
        <v>49</v>
      </c>
      <c r="K32" s="235" t="s">
        <v>48</v>
      </c>
      <c r="L32" s="235"/>
      <c r="M32" s="235"/>
      <c r="N32" s="235"/>
      <c r="O32" s="234"/>
      <c r="P32" s="234"/>
    </row>
    <row r="33" spans="1:16">
      <c r="A33" s="234"/>
      <c r="B33" s="234"/>
      <c r="C33" s="234"/>
      <c r="D33" s="234"/>
      <c r="E33" s="234"/>
      <c r="F33" s="235"/>
      <c r="G33" s="32" t="s">
        <v>50</v>
      </c>
      <c r="H33" s="32" t="s">
        <v>51</v>
      </c>
      <c r="I33" s="32" t="s">
        <v>52</v>
      </c>
      <c r="J33" s="235"/>
      <c r="K33" s="33" t="s">
        <v>50</v>
      </c>
      <c r="L33" s="33" t="s">
        <v>51</v>
      </c>
      <c r="M33" s="32" t="s">
        <v>52</v>
      </c>
      <c r="N33" s="34" t="s">
        <v>49</v>
      </c>
      <c r="O33" s="32" t="s">
        <v>53</v>
      </c>
      <c r="P33" s="32" t="s">
        <v>54</v>
      </c>
    </row>
    <row r="34" spans="1:16" ht="15" customHeight="1">
      <c r="A34" s="234">
        <v>1</v>
      </c>
      <c r="B34" s="234"/>
      <c r="C34" s="234"/>
      <c r="D34" s="234"/>
      <c r="E34" s="234"/>
      <c r="F34" s="33">
        <v>2</v>
      </c>
      <c r="G34" s="32">
        <v>3</v>
      </c>
      <c r="H34" s="32">
        <v>4</v>
      </c>
      <c r="I34" s="32">
        <v>5</v>
      </c>
      <c r="J34" s="32" t="s">
        <v>55</v>
      </c>
      <c r="K34" s="32">
        <v>7</v>
      </c>
      <c r="L34" s="32">
        <v>8</v>
      </c>
      <c r="M34" s="32">
        <v>9</v>
      </c>
      <c r="N34" s="35" t="s">
        <v>253</v>
      </c>
      <c r="O34" s="33" t="s">
        <v>56</v>
      </c>
      <c r="P34" s="32">
        <v>13</v>
      </c>
    </row>
    <row r="35" spans="1:16">
      <c r="A35" s="36"/>
      <c r="B35" s="37"/>
      <c r="C35" s="37"/>
      <c r="D35" s="37"/>
      <c r="E35" s="38"/>
      <c r="F35" s="39"/>
      <c r="G35" s="40"/>
      <c r="H35" s="40"/>
      <c r="I35" s="41"/>
      <c r="J35" s="139">
        <f>SUM(J42:J282)</f>
        <v>1125000000</v>
      </c>
      <c r="K35" s="41"/>
      <c r="L35" s="41"/>
      <c r="M35" s="41"/>
      <c r="N35" s="139">
        <f>SUM(N42:N282)</f>
        <v>1278150500</v>
      </c>
      <c r="O35" s="140">
        <f>J35-N35</f>
        <v>-153150500</v>
      </c>
      <c r="P35" s="41"/>
    </row>
    <row r="36" spans="1:16">
      <c r="A36" s="36">
        <v>5</v>
      </c>
      <c r="B36" s="37"/>
      <c r="C36" s="37"/>
      <c r="D36" s="37"/>
      <c r="E36" s="38"/>
      <c r="F36" s="43" t="s">
        <v>0</v>
      </c>
      <c r="G36" s="40"/>
      <c r="H36" s="40"/>
      <c r="I36" s="41"/>
      <c r="J36" s="44"/>
      <c r="K36" s="41"/>
      <c r="L36" s="41"/>
      <c r="M36" s="41"/>
      <c r="N36" s="42"/>
      <c r="O36" s="45"/>
      <c r="P36" s="41"/>
    </row>
    <row r="37" spans="1:16">
      <c r="A37" s="36">
        <v>5</v>
      </c>
      <c r="B37" s="37">
        <v>2</v>
      </c>
      <c r="C37" s="37"/>
      <c r="D37" s="37"/>
      <c r="E37" s="38"/>
      <c r="F37" s="43" t="s">
        <v>1</v>
      </c>
      <c r="G37" s="40"/>
      <c r="H37" s="40"/>
      <c r="I37" s="41"/>
      <c r="J37" s="44"/>
      <c r="K37" s="41"/>
      <c r="L37" s="41"/>
      <c r="M37" s="41"/>
      <c r="N37" s="42"/>
      <c r="O37" s="45"/>
      <c r="P37" s="41"/>
    </row>
    <row r="38" spans="1:16">
      <c r="A38" s="36">
        <v>5</v>
      </c>
      <c r="B38" s="37">
        <v>2</v>
      </c>
      <c r="C38" s="37">
        <v>1</v>
      </c>
      <c r="D38" s="37"/>
      <c r="E38" s="38"/>
      <c r="F38" s="43" t="s">
        <v>2</v>
      </c>
      <c r="G38" s="40"/>
      <c r="H38" s="40"/>
      <c r="I38" s="41"/>
      <c r="J38" s="44"/>
      <c r="K38" s="41"/>
      <c r="L38" s="41"/>
      <c r="M38" s="41"/>
      <c r="N38" s="42"/>
      <c r="O38" s="45"/>
      <c r="P38" s="41"/>
    </row>
    <row r="39" spans="1:16">
      <c r="A39" s="36">
        <v>5</v>
      </c>
      <c r="B39" s="37">
        <v>2</v>
      </c>
      <c r="C39" s="37">
        <v>1</v>
      </c>
      <c r="D39" s="46" t="s">
        <v>262</v>
      </c>
      <c r="E39" s="38"/>
      <c r="F39" s="43" t="s">
        <v>3</v>
      </c>
      <c r="G39" s="40"/>
      <c r="H39" s="40"/>
      <c r="I39" s="41"/>
      <c r="J39" s="44"/>
      <c r="K39" s="41"/>
      <c r="L39" s="41"/>
      <c r="M39" s="41"/>
      <c r="N39" s="42"/>
      <c r="O39" s="45"/>
      <c r="P39" s="41"/>
    </row>
    <row r="40" spans="1:16">
      <c r="A40" s="36">
        <v>5</v>
      </c>
      <c r="B40" s="37">
        <v>2</v>
      </c>
      <c r="C40" s="37">
        <v>1</v>
      </c>
      <c r="D40" s="46" t="s">
        <v>262</v>
      </c>
      <c r="E40" s="47" t="s">
        <v>263</v>
      </c>
      <c r="F40" s="39" t="s">
        <v>4</v>
      </c>
      <c r="G40" s="40"/>
      <c r="H40" s="40"/>
      <c r="I40" s="41"/>
      <c r="J40" s="44"/>
      <c r="K40" s="41"/>
      <c r="L40" s="41"/>
      <c r="M40" s="41"/>
      <c r="N40" s="42"/>
      <c r="O40" s="45"/>
      <c r="P40" s="41"/>
    </row>
    <row r="41" spans="1:16">
      <c r="A41" s="36"/>
      <c r="B41" s="37"/>
      <c r="C41" s="37"/>
      <c r="D41" s="37"/>
      <c r="E41" s="38"/>
      <c r="F41" s="39" t="s">
        <v>5</v>
      </c>
      <c r="G41" s="40"/>
      <c r="H41" s="40"/>
      <c r="I41" s="41"/>
      <c r="J41" s="41"/>
      <c r="K41" s="41"/>
      <c r="L41" s="41"/>
      <c r="M41" s="41"/>
      <c r="N41" s="42"/>
      <c r="O41" s="45">
        <f t="shared" ref="O41" si="0">N41-J41</f>
        <v>0</v>
      </c>
      <c r="P41" s="41"/>
    </row>
    <row r="42" spans="1:16">
      <c r="A42" s="36"/>
      <c r="B42" s="37"/>
      <c r="C42" s="37"/>
      <c r="D42" s="37"/>
      <c r="E42" s="38"/>
      <c r="F42" s="39" t="s">
        <v>6</v>
      </c>
      <c r="G42" s="48">
        <v>8</v>
      </c>
      <c r="H42" s="48" t="s">
        <v>57</v>
      </c>
      <c r="I42" s="49">
        <v>250000</v>
      </c>
      <c r="J42" s="49">
        <f>I42*G42</f>
        <v>2000000</v>
      </c>
      <c r="K42" s="48">
        <v>8</v>
      </c>
      <c r="L42" s="48" t="s">
        <v>57</v>
      </c>
      <c r="M42" s="50">
        <v>250000</v>
      </c>
      <c r="N42" s="51">
        <f>M42*K42</f>
        <v>2000000</v>
      </c>
      <c r="O42" s="45">
        <f t="shared" ref="O42:O105" si="1">N42-J42</f>
        <v>0</v>
      </c>
      <c r="P42" s="41"/>
    </row>
    <row r="43" spans="1:16">
      <c r="A43" s="36"/>
      <c r="B43" s="37"/>
      <c r="C43" s="37"/>
      <c r="D43" s="37"/>
      <c r="E43" s="38"/>
      <c r="F43" s="52" t="s">
        <v>7</v>
      </c>
      <c r="G43" s="48">
        <v>8</v>
      </c>
      <c r="H43" s="48" t="s">
        <v>57</v>
      </c>
      <c r="I43" s="49">
        <v>250000</v>
      </c>
      <c r="J43" s="49">
        <f t="shared" ref="J43:J44" si="2">I43*G43</f>
        <v>2000000</v>
      </c>
      <c r="K43" s="48">
        <v>8</v>
      </c>
      <c r="L43" s="48" t="s">
        <v>57</v>
      </c>
      <c r="M43" s="50">
        <v>250000</v>
      </c>
      <c r="N43" s="51">
        <f t="shared" ref="N43:N44" si="3">M43*K43</f>
        <v>2000000</v>
      </c>
      <c r="O43" s="45">
        <f t="shared" si="1"/>
        <v>0</v>
      </c>
      <c r="P43" s="41"/>
    </row>
    <row r="44" spans="1:16">
      <c r="A44" s="36"/>
      <c r="B44" s="37"/>
      <c r="C44" s="37"/>
      <c r="D44" s="37"/>
      <c r="E44" s="38"/>
      <c r="F44" s="52" t="s">
        <v>8</v>
      </c>
      <c r="G44" s="48">
        <v>8</v>
      </c>
      <c r="H44" s="48" t="s">
        <v>57</v>
      </c>
      <c r="I44" s="49">
        <v>270000</v>
      </c>
      <c r="J44" s="49">
        <f t="shared" si="2"/>
        <v>2160000</v>
      </c>
      <c r="K44" s="48">
        <v>8</v>
      </c>
      <c r="L44" s="48" t="s">
        <v>57</v>
      </c>
      <c r="M44" s="50">
        <v>270000</v>
      </c>
      <c r="N44" s="51">
        <f t="shared" si="3"/>
        <v>2160000</v>
      </c>
      <c r="O44" s="45">
        <f t="shared" si="1"/>
        <v>0</v>
      </c>
      <c r="P44" s="41"/>
    </row>
    <row r="45" spans="1:16">
      <c r="A45" s="36"/>
      <c r="B45" s="37"/>
      <c r="C45" s="37"/>
      <c r="D45" s="37"/>
      <c r="E45" s="38"/>
      <c r="F45" s="41"/>
      <c r="G45" s="48"/>
      <c r="H45" s="48"/>
      <c r="I45" s="53"/>
      <c r="J45" s="53"/>
      <c r="K45" s="53"/>
      <c r="L45" s="53"/>
      <c r="M45" s="41"/>
      <c r="N45" s="42"/>
      <c r="O45" s="45">
        <f t="shared" si="1"/>
        <v>0</v>
      </c>
      <c r="P45" s="41"/>
    </row>
    <row r="46" spans="1:16">
      <c r="A46" s="54">
        <v>5</v>
      </c>
      <c r="B46" s="55">
        <v>2</v>
      </c>
      <c r="C46" s="56">
        <v>2</v>
      </c>
      <c r="D46" s="57"/>
      <c r="E46" s="58"/>
      <c r="F46" s="43" t="s">
        <v>9</v>
      </c>
      <c r="G46" s="48"/>
      <c r="H46" s="48"/>
      <c r="I46" s="53"/>
      <c r="J46" s="59"/>
      <c r="K46" s="53"/>
      <c r="L46" s="50"/>
      <c r="M46" s="41"/>
      <c r="N46" s="42"/>
      <c r="O46" s="45"/>
      <c r="P46" s="41"/>
    </row>
    <row r="47" spans="1:16">
      <c r="A47" s="54">
        <v>5</v>
      </c>
      <c r="B47" s="55">
        <v>2</v>
      </c>
      <c r="C47" s="56">
        <v>2</v>
      </c>
      <c r="D47" s="60" t="s">
        <v>262</v>
      </c>
      <c r="E47" s="58"/>
      <c r="F47" s="43" t="s">
        <v>10</v>
      </c>
      <c r="G47" s="48"/>
      <c r="H47" s="48"/>
      <c r="I47" s="53"/>
      <c r="J47" s="59"/>
      <c r="K47" s="53"/>
      <c r="L47" s="50"/>
      <c r="M47" s="41"/>
      <c r="N47" s="42"/>
      <c r="O47" s="45"/>
      <c r="P47" s="41"/>
    </row>
    <row r="48" spans="1:16">
      <c r="A48" s="54">
        <v>5</v>
      </c>
      <c r="B48" s="55">
        <v>2</v>
      </c>
      <c r="C48" s="56">
        <v>2</v>
      </c>
      <c r="D48" s="60" t="s">
        <v>262</v>
      </c>
      <c r="E48" s="61" t="s">
        <v>262</v>
      </c>
      <c r="F48" s="39" t="s">
        <v>11</v>
      </c>
      <c r="G48" s="48"/>
      <c r="H48" s="48"/>
      <c r="I48" s="53"/>
      <c r="J48" s="59"/>
      <c r="K48" s="53"/>
      <c r="L48" s="50"/>
      <c r="M48" s="41"/>
      <c r="N48" s="42"/>
      <c r="O48" s="45"/>
      <c r="P48" s="41"/>
    </row>
    <row r="49" spans="1:17">
      <c r="A49" s="36"/>
      <c r="B49" s="37"/>
      <c r="C49" s="37"/>
      <c r="D49" s="37"/>
      <c r="E49" s="38"/>
      <c r="F49" s="39" t="s">
        <v>12</v>
      </c>
      <c r="G49" s="48">
        <v>0</v>
      </c>
      <c r="H49" s="48" t="s">
        <v>58</v>
      </c>
      <c r="I49" s="76">
        <v>89600</v>
      </c>
      <c r="J49" s="76">
        <f>I49*G49</f>
        <v>0</v>
      </c>
      <c r="K49" s="48">
        <v>0</v>
      </c>
      <c r="L49" s="77" t="s">
        <v>58</v>
      </c>
      <c r="M49" s="76">
        <v>89600</v>
      </c>
      <c r="N49" s="74">
        <f>M49*K49</f>
        <v>0</v>
      </c>
      <c r="O49" s="75">
        <f t="shared" si="1"/>
        <v>0</v>
      </c>
      <c r="P49" s="53"/>
      <c r="Q49" s="64"/>
    </row>
    <row r="50" spans="1:17">
      <c r="A50" s="36"/>
      <c r="B50" s="37"/>
      <c r="C50" s="37"/>
      <c r="D50" s="37"/>
      <c r="E50" s="38"/>
      <c r="F50" s="52" t="s">
        <v>13</v>
      </c>
      <c r="G50" s="48">
        <v>0</v>
      </c>
      <c r="H50" s="48" t="s">
        <v>59</v>
      </c>
      <c r="I50" s="49">
        <v>60000</v>
      </c>
      <c r="J50" s="49">
        <v>0</v>
      </c>
      <c r="K50" s="48">
        <v>0</v>
      </c>
      <c r="L50" s="77" t="s">
        <v>59</v>
      </c>
      <c r="M50" s="49">
        <v>60000</v>
      </c>
      <c r="N50" s="74">
        <f t="shared" ref="N50:N113" si="4">M50*K50</f>
        <v>0</v>
      </c>
      <c r="O50" s="75">
        <f t="shared" si="1"/>
        <v>0</v>
      </c>
      <c r="P50" s="53"/>
      <c r="Q50" s="64"/>
    </row>
    <row r="51" spans="1:17" s="149" customFormat="1">
      <c r="A51" s="201"/>
      <c r="B51" s="202"/>
      <c r="C51" s="202"/>
      <c r="D51" s="202"/>
      <c r="E51" s="203"/>
      <c r="F51" s="204" t="s">
        <v>14</v>
      </c>
      <c r="G51" s="205">
        <v>400</v>
      </c>
      <c r="H51" s="205" t="s">
        <v>59</v>
      </c>
      <c r="I51" s="207">
        <v>64000</v>
      </c>
      <c r="J51" s="207">
        <f t="shared" ref="J51:J115" si="5">I51*G51</f>
        <v>25600000</v>
      </c>
      <c r="K51" s="205">
        <v>700</v>
      </c>
      <c r="L51" s="212" t="s">
        <v>59</v>
      </c>
      <c r="M51" s="207">
        <v>64000</v>
      </c>
      <c r="N51" s="213">
        <f t="shared" si="4"/>
        <v>44800000</v>
      </c>
      <c r="O51" s="214">
        <f t="shared" si="1"/>
        <v>19200000</v>
      </c>
      <c r="P51" s="215"/>
      <c r="Q51" s="216"/>
    </row>
    <row r="52" spans="1:17">
      <c r="A52" s="36"/>
      <c r="B52" s="37"/>
      <c r="C52" s="37"/>
      <c r="D52" s="37"/>
      <c r="E52" s="38"/>
      <c r="F52" s="52" t="s">
        <v>15</v>
      </c>
      <c r="G52" s="48">
        <v>50</v>
      </c>
      <c r="H52" s="48" t="s">
        <v>59</v>
      </c>
      <c r="I52" s="49">
        <v>57600</v>
      </c>
      <c r="J52" s="49">
        <f t="shared" si="5"/>
        <v>2880000</v>
      </c>
      <c r="K52" s="48">
        <v>250</v>
      </c>
      <c r="L52" s="77" t="s">
        <v>59</v>
      </c>
      <c r="M52" s="49">
        <v>57600</v>
      </c>
      <c r="N52" s="74">
        <f t="shared" si="4"/>
        <v>14400000</v>
      </c>
      <c r="O52" s="75">
        <f t="shared" si="1"/>
        <v>11520000</v>
      </c>
      <c r="P52" s="53"/>
      <c r="Q52" s="64"/>
    </row>
    <row r="53" spans="1:17">
      <c r="A53" s="36"/>
      <c r="B53" s="37"/>
      <c r="C53" s="37"/>
      <c r="D53" s="37"/>
      <c r="E53" s="38"/>
      <c r="F53" s="52" t="s">
        <v>16</v>
      </c>
      <c r="G53" s="48">
        <v>0</v>
      </c>
      <c r="H53" s="48" t="s">
        <v>60</v>
      </c>
      <c r="I53" s="49">
        <v>47900</v>
      </c>
      <c r="J53" s="49">
        <f t="shared" si="5"/>
        <v>0</v>
      </c>
      <c r="K53" s="48">
        <v>0</v>
      </c>
      <c r="L53" s="77" t="s">
        <v>60</v>
      </c>
      <c r="M53" s="49">
        <v>47900</v>
      </c>
      <c r="N53" s="74">
        <f t="shared" si="4"/>
        <v>0</v>
      </c>
      <c r="O53" s="75">
        <f t="shared" si="1"/>
        <v>0</v>
      </c>
      <c r="P53" s="53"/>
      <c r="Q53" s="64"/>
    </row>
    <row r="54" spans="1:17">
      <c r="A54" s="36"/>
      <c r="B54" s="37"/>
      <c r="C54" s="37"/>
      <c r="D54" s="37"/>
      <c r="E54" s="38"/>
      <c r="F54" s="52" t="s">
        <v>17</v>
      </c>
      <c r="G54" s="48">
        <v>35</v>
      </c>
      <c r="H54" s="48" t="s">
        <v>60</v>
      </c>
      <c r="I54" s="49">
        <v>54700</v>
      </c>
      <c r="J54" s="49">
        <f t="shared" si="5"/>
        <v>1914500</v>
      </c>
      <c r="K54" s="48">
        <v>35</v>
      </c>
      <c r="L54" s="77" t="s">
        <v>60</v>
      </c>
      <c r="M54" s="49">
        <v>54700</v>
      </c>
      <c r="N54" s="74">
        <f t="shared" si="4"/>
        <v>1914500</v>
      </c>
      <c r="O54" s="75">
        <f t="shared" si="1"/>
        <v>0</v>
      </c>
      <c r="P54" s="53"/>
      <c r="Q54" s="64"/>
    </row>
    <row r="55" spans="1:17">
      <c r="A55" s="36"/>
      <c r="B55" s="37"/>
      <c r="C55" s="37"/>
      <c r="D55" s="37"/>
      <c r="E55" s="38"/>
      <c r="F55" s="52" t="s">
        <v>18</v>
      </c>
      <c r="G55" s="48">
        <v>300</v>
      </c>
      <c r="H55" s="48" t="s">
        <v>60</v>
      </c>
      <c r="I55" s="49">
        <v>43000</v>
      </c>
      <c r="J55" s="49">
        <f t="shared" si="5"/>
        <v>12900000</v>
      </c>
      <c r="K55" s="48">
        <v>300</v>
      </c>
      <c r="L55" s="77" t="s">
        <v>60</v>
      </c>
      <c r="M55" s="49">
        <v>43000</v>
      </c>
      <c r="N55" s="74">
        <f t="shared" si="4"/>
        <v>12900000</v>
      </c>
      <c r="O55" s="75">
        <f t="shared" si="1"/>
        <v>0</v>
      </c>
      <c r="P55" s="53"/>
      <c r="Q55" s="64"/>
    </row>
    <row r="56" spans="1:17">
      <c r="A56" s="36"/>
      <c r="B56" s="37"/>
      <c r="C56" s="37"/>
      <c r="D56" s="37"/>
      <c r="E56" s="38"/>
      <c r="F56" s="52" t="s">
        <v>19</v>
      </c>
      <c r="G56" s="48">
        <v>20</v>
      </c>
      <c r="H56" s="48" t="s">
        <v>60</v>
      </c>
      <c r="I56" s="49">
        <v>28000</v>
      </c>
      <c r="J56" s="49">
        <f t="shared" si="5"/>
        <v>560000</v>
      </c>
      <c r="K56" s="48">
        <v>20</v>
      </c>
      <c r="L56" s="77" t="s">
        <v>60</v>
      </c>
      <c r="M56" s="49">
        <v>28000</v>
      </c>
      <c r="N56" s="74">
        <f t="shared" si="4"/>
        <v>560000</v>
      </c>
      <c r="O56" s="75">
        <f t="shared" si="1"/>
        <v>0</v>
      </c>
      <c r="P56" s="53"/>
      <c r="Q56" s="64"/>
    </row>
    <row r="57" spans="1:17">
      <c r="A57" s="36"/>
      <c r="B57" s="37"/>
      <c r="C57" s="37"/>
      <c r="D57" s="37"/>
      <c r="E57" s="38"/>
      <c r="F57" s="52" t="s">
        <v>20</v>
      </c>
      <c r="G57" s="48">
        <v>4</v>
      </c>
      <c r="H57" s="48" t="s">
        <v>61</v>
      </c>
      <c r="I57" s="49">
        <v>950000</v>
      </c>
      <c r="J57" s="49">
        <f t="shared" si="5"/>
        <v>3800000</v>
      </c>
      <c r="K57" s="48">
        <v>4</v>
      </c>
      <c r="L57" s="77" t="s">
        <v>61</v>
      </c>
      <c r="M57" s="49">
        <v>950000</v>
      </c>
      <c r="N57" s="74">
        <f t="shared" si="4"/>
        <v>3800000</v>
      </c>
      <c r="O57" s="75">
        <f t="shared" si="1"/>
        <v>0</v>
      </c>
      <c r="P57" s="53"/>
      <c r="Q57" s="64"/>
    </row>
    <row r="58" spans="1:17">
      <c r="A58" s="36"/>
      <c r="B58" s="37"/>
      <c r="C58" s="37"/>
      <c r="D58" s="37"/>
      <c r="E58" s="38"/>
      <c r="F58" s="52" t="s">
        <v>21</v>
      </c>
      <c r="G58" s="48">
        <v>4</v>
      </c>
      <c r="H58" s="48" t="s">
        <v>60</v>
      </c>
      <c r="I58" s="49">
        <v>950000</v>
      </c>
      <c r="J58" s="49">
        <f t="shared" si="5"/>
        <v>3800000</v>
      </c>
      <c r="K58" s="48">
        <v>4</v>
      </c>
      <c r="L58" s="77" t="s">
        <v>60</v>
      </c>
      <c r="M58" s="49">
        <v>950000</v>
      </c>
      <c r="N58" s="74">
        <f t="shared" si="4"/>
        <v>3800000</v>
      </c>
      <c r="O58" s="75">
        <f t="shared" si="1"/>
        <v>0</v>
      </c>
      <c r="P58" s="53"/>
      <c r="Q58" s="64"/>
    </row>
    <row r="59" spans="1:17">
      <c r="A59" s="36"/>
      <c r="B59" s="37"/>
      <c r="C59" s="37"/>
      <c r="D59" s="37"/>
      <c r="E59" s="38"/>
      <c r="F59" s="52" t="s">
        <v>22</v>
      </c>
      <c r="G59" s="48">
        <v>30</v>
      </c>
      <c r="H59" s="48" t="s">
        <v>62</v>
      </c>
      <c r="I59" s="49">
        <v>49000</v>
      </c>
      <c r="J59" s="49">
        <f t="shared" si="5"/>
        <v>1470000</v>
      </c>
      <c r="K59" s="48">
        <v>30</v>
      </c>
      <c r="L59" s="77" t="s">
        <v>62</v>
      </c>
      <c r="M59" s="49">
        <v>49000</v>
      </c>
      <c r="N59" s="74">
        <f t="shared" si="4"/>
        <v>1470000</v>
      </c>
      <c r="O59" s="75">
        <f t="shared" si="1"/>
        <v>0</v>
      </c>
      <c r="P59" s="53"/>
      <c r="Q59" s="64"/>
    </row>
    <row r="60" spans="1:17">
      <c r="A60" s="36"/>
      <c r="B60" s="37"/>
      <c r="C60" s="37"/>
      <c r="D60" s="37"/>
      <c r="E60" s="38"/>
      <c r="F60" s="52" t="s">
        <v>23</v>
      </c>
      <c r="G60" s="48">
        <v>15</v>
      </c>
      <c r="H60" s="48" t="s">
        <v>60</v>
      </c>
      <c r="I60" s="49">
        <v>100000</v>
      </c>
      <c r="J60" s="49">
        <f t="shared" si="5"/>
        <v>1500000</v>
      </c>
      <c r="K60" s="48">
        <v>15</v>
      </c>
      <c r="L60" s="77" t="s">
        <v>60</v>
      </c>
      <c r="M60" s="49">
        <v>100000</v>
      </c>
      <c r="N60" s="74">
        <f t="shared" si="4"/>
        <v>1500000</v>
      </c>
      <c r="O60" s="75">
        <f t="shared" si="1"/>
        <v>0</v>
      </c>
      <c r="P60" s="53"/>
      <c r="Q60" s="64"/>
    </row>
    <row r="61" spans="1:17">
      <c r="A61" s="36"/>
      <c r="B61" s="37"/>
      <c r="C61" s="37"/>
      <c r="D61" s="37"/>
      <c r="E61" s="38"/>
      <c r="F61" s="52" t="s">
        <v>24</v>
      </c>
      <c r="G61" s="48">
        <v>20</v>
      </c>
      <c r="H61" s="48" t="s">
        <v>60</v>
      </c>
      <c r="I61" s="49">
        <v>175000</v>
      </c>
      <c r="J61" s="49">
        <f t="shared" si="5"/>
        <v>3500000</v>
      </c>
      <c r="K61" s="48">
        <v>20</v>
      </c>
      <c r="L61" s="77" t="s">
        <v>60</v>
      </c>
      <c r="M61" s="49">
        <v>175000</v>
      </c>
      <c r="N61" s="74">
        <f t="shared" si="4"/>
        <v>3500000</v>
      </c>
      <c r="O61" s="75">
        <f t="shared" si="1"/>
        <v>0</v>
      </c>
      <c r="P61" s="53"/>
      <c r="Q61" s="64"/>
    </row>
    <row r="62" spans="1:17">
      <c r="A62" s="36"/>
      <c r="B62" s="37"/>
      <c r="C62" s="37"/>
      <c r="D62" s="37"/>
      <c r="E62" s="38"/>
      <c r="F62" s="52" t="s">
        <v>25</v>
      </c>
      <c r="G62" s="48">
        <v>300</v>
      </c>
      <c r="H62" s="48" t="s">
        <v>60</v>
      </c>
      <c r="I62" s="49">
        <v>20000</v>
      </c>
      <c r="J62" s="49">
        <f t="shared" si="5"/>
        <v>6000000</v>
      </c>
      <c r="K62" s="48">
        <v>300</v>
      </c>
      <c r="L62" s="77" t="s">
        <v>60</v>
      </c>
      <c r="M62" s="49">
        <v>20000</v>
      </c>
      <c r="N62" s="74">
        <f t="shared" si="4"/>
        <v>6000000</v>
      </c>
      <c r="O62" s="75">
        <f t="shared" si="1"/>
        <v>0</v>
      </c>
      <c r="P62" s="53"/>
      <c r="Q62" s="64"/>
    </row>
    <row r="63" spans="1:17">
      <c r="A63" s="36"/>
      <c r="B63" s="37"/>
      <c r="C63" s="37"/>
      <c r="D63" s="37"/>
      <c r="E63" s="38"/>
      <c r="F63" s="52" t="s">
        <v>26</v>
      </c>
      <c r="G63" s="48">
        <v>300</v>
      </c>
      <c r="H63" s="48" t="s">
        <v>60</v>
      </c>
      <c r="I63" s="49">
        <v>4200</v>
      </c>
      <c r="J63" s="49">
        <f t="shared" si="5"/>
        <v>1260000</v>
      </c>
      <c r="K63" s="48">
        <v>300</v>
      </c>
      <c r="L63" s="77" t="s">
        <v>60</v>
      </c>
      <c r="M63" s="49">
        <v>4200</v>
      </c>
      <c r="N63" s="74">
        <f t="shared" si="4"/>
        <v>1260000</v>
      </c>
      <c r="O63" s="75">
        <f t="shared" si="1"/>
        <v>0</v>
      </c>
      <c r="P63" s="53"/>
      <c r="Q63" s="64"/>
    </row>
    <row r="64" spans="1:17">
      <c r="A64" s="36"/>
      <c r="B64" s="37"/>
      <c r="C64" s="37"/>
      <c r="D64" s="37"/>
      <c r="E64" s="38"/>
      <c r="F64" s="52" t="s">
        <v>27</v>
      </c>
      <c r="G64" s="48">
        <v>400</v>
      </c>
      <c r="H64" s="48" t="s">
        <v>60</v>
      </c>
      <c r="I64" s="49">
        <v>4000</v>
      </c>
      <c r="J64" s="49">
        <f t="shared" si="5"/>
        <v>1600000</v>
      </c>
      <c r="K64" s="48">
        <v>400</v>
      </c>
      <c r="L64" s="77" t="s">
        <v>60</v>
      </c>
      <c r="M64" s="49">
        <v>4000</v>
      </c>
      <c r="N64" s="74">
        <f t="shared" si="4"/>
        <v>1600000</v>
      </c>
      <c r="O64" s="75">
        <f t="shared" si="1"/>
        <v>0</v>
      </c>
      <c r="P64" s="53"/>
      <c r="Q64" s="64"/>
    </row>
    <row r="65" spans="1:17">
      <c r="A65" s="36"/>
      <c r="B65" s="37"/>
      <c r="C65" s="37"/>
      <c r="D65" s="37"/>
      <c r="E65" s="38"/>
      <c r="F65" s="52" t="s">
        <v>28</v>
      </c>
      <c r="G65" s="48">
        <v>50</v>
      </c>
      <c r="H65" s="48" t="s">
        <v>60</v>
      </c>
      <c r="I65" s="49">
        <v>11200</v>
      </c>
      <c r="J65" s="49">
        <f t="shared" si="5"/>
        <v>560000</v>
      </c>
      <c r="K65" s="48">
        <v>50</v>
      </c>
      <c r="L65" s="77" t="s">
        <v>60</v>
      </c>
      <c r="M65" s="49">
        <v>11200</v>
      </c>
      <c r="N65" s="74">
        <f t="shared" si="4"/>
        <v>560000</v>
      </c>
      <c r="O65" s="75">
        <f t="shared" si="1"/>
        <v>0</v>
      </c>
      <c r="P65" s="53"/>
      <c r="Q65" s="64"/>
    </row>
    <row r="66" spans="1:17">
      <c r="A66" s="36"/>
      <c r="B66" s="37"/>
      <c r="C66" s="37"/>
      <c r="D66" s="37"/>
      <c r="E66" s="38"/>
      <c r="F66" s="52" t="s">
        <v>29</v>
      </c>
      <c r="G66" s="48">
        <v>20</v>
      </c>
      <c r="H66" s="48" t="s">
        <v>60</v>
      </c>
      <c r="I66" s="49">
        <v>11000</v>
      </c>
      <c r="J66" s="49">
        <f t="shared" si="5"/>
        <v>220000</v>
      </c>
      <c r="K66" s="48">
        <v>20</v>
      </c>
      <c r="L66" s="77" t="s">
        <v>60</v>
      </c>
      <c r="M66" s="49">
        <v>11000</v>
      </c>
      <c r="N66" s="74">
        <f t="shared" si="4"/>
        <v>220000</v>
      </c>
      <c r="O66" s="75">
        <f t="shared" si="1"/>
        <v>0</v>
      </c>
      <c r="P66" s="53"/>
      <c r="Q66" s="64"/>
    </row>
    <row r="67" spans="1:17">
      <c r="A67" s="36"/>
      <c r="B67" s="37"/>
      <c r="C67" s="37"/>
      <c r="D67" s="37"/>
      <c r="E67" s="38"/>
      <c r="F67" s="52" t="s">
        <v>30</v>
      </c>
      <c r="G67" s="48">
        <v>0</v>
      </c>
      <c r="H67" s="48" t="s">
        <v>60</v>
      </c>
      <c r="I67" s="49">
        <v>19000</v>
      </c>
      <c r="J67" s="49">
        <f t="shared" si="5"/>
        <v>0</v>
      </c>
      <c r="K67" s="48">
        <v>0</v>
      </c>
      <c r="L67" s="77" t="s">
        <v>60</v>
      </c>
      <c r="M67" s="49">
        <v>19000</v>
      </c>
      <c r="N67" s="74">
        <f t="shared" si="4"/>
        <v>0</v>
      </c>
      <c r="O67" s="75">
        <f t="shared" si="1"/>
        <v>0</v>
      </c>
      <c r="P67" s="53"/>
      <c r="Q67" s="64"/>
    </row>
    <row r="68" spans="1:17">
      <c r="A68" s="36"/>
      <c r="B68" s="37"/>
      <c r="C68" s="37"/>
      <c r="D68" s="37"/>
      <c r="E68" s="38"/>
      <c r="F68" s="52" t="s">
        <v>31</v>
      </c>
      <c r="G68" s="48">
        <v>5</v>
      </c>
      <c r="H68" s="48" t="s">
        <v>60</v>
      </c>
      <c r="I68" s="49">
        <v>252000</v>
      </c>
      <c r="J68" s="49">
        <f t="shared" si="5"/>
        <v>1260000</v>
      </c>
      <c r="K68" s="48">
        <v>5</v>
      </c>
      <c r="L68" s="77" t="s">
        <v>60</v>
      </c>
      <c r="M68" s="49">
        <v>252000</v>
      </c>
      <c r="N68" s="74">
        <f t="shared" si="4"/>
        <v>1260000</v>
      </c>
      <c r="O68" s="75">
        <f t="shared" si="1"/>
        <v>0</v>
      </c>
      <c r="P68" s="53"/>
      <c r="Q68" s="64"/>
    </row>
    <row r="69" spans="1:17">
      <c r="A69" s="36"/>
      <c r="B69" s="37"/>
      <c r="C69" s="37"/>
      <c r="D69" s="37"/>
      <c r="E69" s="38"/>
      <c r="F69" s="52" t="s">
        <v>32</v>
      </c>
      <c r="G69" s="48">
        <v>25</v>
      </c>
      <c r="H69" s="48" t="s">
        <v>63</v>
      </c>
      <c r="I69" s="49">
        <v>45000</v>
      </c>
      <c r="J69" s="49">
        <f t="shared" si="5"/>
        <v>1125000</v>
      </c>
      <c r="K69" s="48">
        <v>25</v>
      </c>
      <c r="L69" s="77" t="s">
        <v>63</v>
      </c>
      <c r="M69" s="49">
        <v>45000</v>
      </c>
      <c r="N69" s="74">
        <f t="shared" si="4"/>
        <v>1125000</v>
      </c>
      <c r="O69" s="75">
        <f t="shared" si="1"/>
        <v>0</v>
      </c>
      <c r="P69" s="53"/>
      <c r="Q69" s="64"/>
    </row>
    <row r="70" spans="1:17">
      <c r="A70" s="36"/>
      <c r="B70" s="37"/>
      <c r="C70" s="37"/>
      <c r="D70" s="37"/>
      <c r="E70" s="38"/>
      <c r="F70" s="52" t="s">
        <v>33</v>
      </c>
      <c r="G70" s="48">
        <v>25</v>
      </c>
      <c r="H70" s="48" t="s">
        <v>63</v>
      </c>
      <c r="I70" s="49">
        <v>25000</v>
      </c>
      <c r="J70" s="49">
        <f t="shared" si="5"/>
        <v>625000</v>
      </c>
      <c r="K70" s="48">
        <v>25</v>
      </c>
      <c r="L70" s="77" t="s">
        <v>63</v>
      </c>
      <c r="M70" s="49">
        <v>25000</v>
      </c>
      <c r="N70" s="74">
        <f t="shared" si="4"/>
        <v>625000</v>
      </c>
      <c r="O70" s="75">
        <f t="shared" si="1"/>
        <v>0</v>
      </c>
      <c r="P70" s="53"/>
      <c r="Q70" s="64"/>
    </row>
    <row r="71" spans="1:17">
      <c r="A71" s="36"/>
      <c r="B71" s="37"/>
      <c r="C71" s="37"/>
      <c r="D71" s="37"/>
      <c r="E71" s="38"/>
      <c r="F71" s="52" t="s">
        <v>34</v>
      </c>
      <c r="G71" s="48">
        <v>50</v>
      </c>
      <c r="H71" s="48" t="s">
        <v>63</v>
      </c>
      <c r="I71" s="49">
        <v>10000</v>
      </c>
      <c r="J71" s="49">
        <f t="shared" si="5"/>
        <v>500000</v>
      </c>
      <c r="K71" s="48">
        <v>50</v>
      </c>
      <c r="L71" s="77" t="s">
        <v>63</v>
      </c>
      <c r="M71" s="49">
        <v>10000</v>
      </c>
      <c r="N71" s="74">
        <f t="shared" si="4"/>
        <v>500000</v>
      </c>
      <c r="O71" s="75">
        <f t="shared" si="1"/>
        <v>0</v>
      </c>
      <c r="P71" s="53"/>
      <c r="Q71" s="64"/>
    </row>
    <row r="72" spans="1:17">
      <c r="A72" s="36"/>
      <c r="B72" s="37"/>
      <c r="C72" s="37"/>
      <c r="D72" s="37"/>
      <c r="E72" s="38"/>
      <c r="F72" s="52" t="s">
        <v>35</v>
      </c>
      <c r="G72" s="48">
        <v>10</v>
      </c>
      <c r="H72" s="48" t="s">
        <v>60</v>
      </c>
      <c r="I72" s="49">
        <v>12000</v>
      </c>
      <c r="J72" s="49">
        <f t="shared" si="5"/>
        <v>120000</v>
      </c>
      <c r="K72" s="48">
        <v>10</v>
      </c>
      <c r="L72" s="77" t="s">
        <v>60</v>
      </c>
      <c r="M72" s="49">
        <v>12000</v>
      </c>
      <c r="N72" s="74">
        <f t="shared" si="4"/>
        <v>120000</v>
      </c>
      <c r="O72" s="75">
        <f t="shared" si="1"/>
        <v>0</v>
      </c>
      <c r="P72" s="53"/>
      <c r="Q72" s="64"/>
    </row>
    <row r="73" spans="1:17">
      <c r="A73" s="36"/>
      <c r="B73" s="37"/>
      <c r="C73" s="37"/>
      <c r="D73" s="37"/>
      <c r="E73" s="38"/>
      <c r="F73" s="52" t="s">
        <v>36</v>
      </c>
      <c r="G73" s="48">
        <v>10</v>
      </c>
      <c r="H73" s="48" t="s">
        <v>60</v>
      </c>
      <c r="I73" s="49">
        <v>200000</v>
      </c>
      <c r="J73" s="49">
        <f t="shared" si="5"/>
        <v>2000000</v>
      </c>
      <c r="K73" s="48">
        <v>10</v>
      </c>
      <c r="L73" s="77" t="s">
        <v>60</v>
      </c>
      <c r="M73" s="49">
        <v>200000</v>
      </c>
      <c r="N73" s="74">
        <f t="shared" si="4"/>
        <v>2000000</v>
      </c>
      <c r="O73" s="75">
        <f t="shared" si="1"/>
        <v>0</v>
      </c>
      <c r="P73" s="53"/>
      <c r="Q73" s="64"/>
    </row>
    <row r="74" spans="1:17">
      <c r="A74" s="36"/>
      <c r="B74" s="37"/>
      <c r="C74" s="37"/>
      <c r="D74" s="37"/>
      <c r="E74" s="38"/>
      <c r="F74" s="52" t="s">
        <v>37</v>
      </c>
      <c r="G74" s="48">
        <v>8</v>
      </c>
      <c r="H74" s="48" t="s">
        <v>60</v>
      </c>
      <c r="I74" s="49">
        <v>1100000</v>
      </c>
      <c r="J74" s="49">
        <f t="shared" si="5"/>
        <v>8800000</v>
      </c>
      <c r="K74" s="48">
        <v>10</v>
      </c>
      <c r="L74" s="77" t="s">
        <v>60</v>
      </c>
      <c r="M74" s="49">
        <v>1100000</v>
      </c>
      <c r="N74" s="74">
        <f t="shared" si="4"/>
        <v>11000000</v>
      </c>
      <c r="O74" s="75">
        <f t="shared" si="1"/>
        <v>2200000</v>
      </c>
      <c r="P74" s="53"/>
      <c r="Q74" s="64"/>
    </row>
    <row r="75" spans="1:17">
      <c r="A75" s="36"/>
      <c r="B75" s="37"/>
      <c r="C75" s="37"/>
      <c r="D75" s="37"/>
      <c r="E75" s="38"/>
      <c r="F75" s="52" t="s">
        <v>38</v>
      </c>
      <c r="G75" s="48">
        <v>50</v>
      </c>
      <c r="H75" s="48" t="s">
        <v>60</v>
      </c>
      <c r="I75" s="49">
        <v>10000</v>
      </c>
      <c r="J75" s="49">
        <f t="shared" si="5"/>
        <v>500000</v>
      </c>
      <c r="K75" s="48">
        <v>50</v>
      </c>
      <c r="L75" s="77" t="s">
        <v>60</v>
      </c>
      <c r="M75" s="49">
        <v>10000</v>
      </c>
      <c r="N75" s="74">
        <f t="shared" si="4"/>
        <v>500000</v>
      </c>
      <c r="O75" s="75">
        <f t="shared" si="1"/>
        <v>0</v>
      </c>
      <c r="P75" s="53"/>
      <c r="Q75" s="64"/>
    </row>
    <row r="76" spans="1:17">
      <c r="A76" s="36"/>
      <c r="B76" s="37"/>
      <c r="C76" s="37"/>
      <c r="D76" s="37"/>
      <c r="E76" s="38"/>
      <c r="F76" s="52" t="s">
        <v>39</v>
      </c>
      <c r="G76" s="48">
        <v>40</v>
      </c>
      <c r="H76" s="48" t="s">
        <v>60</v>
      </c>
      <c r="I76" s="49">
        <v>8300</v>
      </c>
      <c r="J76" s="49">
        <f t="shared" si="5"/>
        <v>332000</v>
      </c>
      <c r="K76" s="48">
        <v>40</v>
      </c>
      <c r="L76" s="77" t="s">
        <v>60</v>
      </c>
      <c r="M76" s="49">
        <v>8300</v>
      </c>
      <c r="N76" s="74">
        <f t="shared" si="4"/>
        <v>332000</v>
      </c>
      <c r="O76" s="75">
        <f t="shared" si="1"/>
        <v>0</v>
      </c>
      <c r="P76" s="53"/>
      <c r="Q76" s="64"/>
    </row>
    <row r="77" spans="1:17">
      <c r="A77" s="36"/>
      <c r="B77" s="37"/>
      <c r="C77" s="37"/>
      <c r="D77" s="37"/>
      <c r="E77" s="38"/>
      <c r="F77" s="52" t="s">
        <v>40</v>
      </c>
      <c r="G77" s="48">
        <v>10</v>
      </c>
      <c r="H77" s="48" t="s">
        <v>60</v>
      </c>
      <c r="I77" s="49">
        <v>200000</v>
      </c>
      <c r="J77" s="49">
        <f t="shared" si="5"/>
        <v>2000000</v>
      </c>
      <c r="K77" s="48">
        <v>13</v>
      </c>
      <c r="L77" s="77" t="s">
        <v>60</v>
      </c>
      <c r="M77" s="49">
        <v>200000</v>
      </c>
      <c r="N77" s="74">
        <f t="shared" si="4"/>
        <v>2600000</v>
      </c>
      <c r="O77" s="75">
        <f t="shared" si="1"/>
        <v>600000</v>
      </c>
      <c r="P77" s="53"/>
      <c r="Q77" s="64"/>
    </row>
    <row r="78" spans="1:17">
      <c r="A78" s="36"/>
      <c r="B78" s="37"/>
      <c r="C78" s="37"/>
      <c r="D78" s="37"/>
      <c r="E78" s="38"/>
      <c r="F78" s="52" t="s">
        <v>41</v>
      </c>
      <c r="G78" s="48">
        <v>15</v>
      </c>
      <c r="H78" s="48" t="s">
        <v>60</v>
      </c>
      <c r="I78" s="49">
        <v>15000</v>
      </c>
      <c r="J78" s="49">
        <f t="shared" si="5"/>
        <v>225000</v>
      </c>
      <c r="K78" s="48">
        <v>15</v>
      </c>
      <c r="L78" s="77" t="s">
        <v>60</v>
      </c>
      <c r="M78" s="49">
        <v>15000</v>
      </c>
      <c r="N78" s="74">
        <f t="shared" si="4"/>
        <v>225000</v>
      </c>
      <c r="O78" s="75">
        <f t="shared" si="1"/>
        <v>0</v>
      </c>
      <c r="P78" s="53"/>
      <c r="Q78" s="64"/>
    </row>
    <row r="79" spans="1:17">
      <c r="A79" s="36"/>
      <c r="B79" s="37"/>
      <c r="C79" s="37"/>
      <c r="D79" s="37"/>
      <c r="E79" s="38"/>
      <c r="F79" s="52" t="s">
        <v>42</v>
      </c>
      <c r="G79" s="48">
        <v>15</v>
      </c>
      <c r="H79" s="48" t="s">
        <v>60</v>
      </c>
      <c r="I79" s="49">
        <v>15000</v>
      </c>
      <c r="J79" s="49">
        <f t="shared" si="5"/>
        <v>225000</v>
      </c>
      <c r="K79" s="48">
        <v>15</v>
      </c>
      <c r="L79" s="77" t="s">
        <v>60</v>
      </c>
      <c r="M79" s="49">
        <v>15000</v>
      </c>
      <c r="N79" s="74">
        <f t="shared" si="4"/>
        <v>225000</v>
      </c>
      <c r="O79" s="75">
        <f t="shared" si="1"/>
        <v>0</v>
      </c>
      <c r="P79" s="53"/>
      <c r="Q79" s="64"/>
    </row>
    <row r="80" spans="1:17">
      <c r="A80" s="36"/>
      <c r="B80" s="37"/>
      <c r="C80" s="37"/>
      <c r="D80" s="37"/>
      <c r="E80" s="38"/>
      <c r="F80" s="52" t="s">
        <v>64</v>
      </c>
      <c r="G80" s="48">
        <v>20</v>
      </c>
      <c r="H80" s="48" t="s">
        <v>60</v>
      </c>
      <c r="I80" s="49">
        <v>7000</v>
      </c>
      <c r="J80" s="49">
        <f t="shared" si="5"/>
        <v>140000</v>
      </c>
      <c r="K80" s="48">
        <v>20</v>
      </c>
      <c r="L80" s="77" t="s">
        <v>60</v>
      </c>
      <c r="M80" s="49">
        <v>7000</v>
      </c>
      <c r="N80" s="74">
        <f t="shared" si="4"/>
        <v>140000</v>
      </c>
      <c r="O80" s="75">
        <f t="shared" si="1"/>
        <v>0</v>
      </c>
      <c r="P80" s="53"/>
      <c r="Q80" s="64"/>
    </row>
    <row r="81" spans="1:17">
      <c r="A81" s="36"/>
      <c r="B81" s="37"/>
      <c r="C81" s="37"/>
      <c r="D81" s="37"/>
      <c r="E81" s="38"/>
      <c r="F81" s="52" t="s">
        <v>65</v>
      </c>
      <c r="G81" s="48">
        <v>50</v>
      </c>
      <c r="H81" s="48" t="s">
        <v>63</v>
      </c>
      <c r="I81" s="49">
        <v>9800</v>
      </c>
      <c r="J81" s="49">
        <f t="shared" si="5"/>
        <v>490000</v>
      </c>
      <c r="K81" s="48">
        <v>50</v>
      </c>
      <c r="L81" s="77" t="s">
        <v>63</v>
      </c>
      <c r="M81" s="49">
        <v>9800</v>
      </c>
      <c r="N81" s="74">
        <f t="shared" si="4"/>
        <v>490000</v>
      </c>
      <c r="O81" s="75">
        <f t="shared" si="1"/>
        <v>0</v>
      </c>
      <c r="P81" s="53"/>
      <c r="Q81" s="64"/>
    </row>
    <row r="82" spans="1:17">
      <c r="A82" s="36"/>
      <c r="B82" s="37"/>
      <c r="C82" s="37"/>
      <c r="D82" s="37"/>
      <c r="E82" s="38"/>
      <c r="F82" s="52" t="s">
        <v>66</v>
      </c>
      <c r="G82" s="48">
        <v>8</v>
      </c>
      <c r="H82" s="48" t="s">
        <v>60</v>
      </c>
      <c r="I82" s="49">
        <v>1200000</v>
      </c>
      <c r="J82" s="49">
        <f t="shared" si="5"/>
        <v>9600000</v>
      </c>
      <c r="K82" s="48">
        <v>10</v>
      </c>
      <c r="L82" s="77" t="s">
        <v>60</v>
      </c>
      <c r="M82" s="49">
        <v>1200000</v>
      </c>
      <c r="N82" s="74">
        <f t="shared" si="4"/>
        <v>12000000</v>
      </c>
      <c r="O82" s="75">
        <f t="shared" si="1"/>
        <v>2400000</v>
      </c>
      <c r="P82" s="53"/>
      <c r="Q82" s="64"/>
    </row>
    <row r="83" spans="1:17">
      <c r="A83" s="36"/>
      <c r="B83" s="37"/>
      <c r="C83" s="37"/>
      <c r="D83" s="37"/>
      <c r="E83" s="38"/>
      <c r="F83" s="52" t="s">
        <v>67</v>
      </c>
      <c r="G83" s="48">
        <v>20</v>
      </c>
      <c r="H83" s="48" t="s">
        <v>60</v>
      </c>
      <c r="I83" s="49">
        <v>220000</v>
      </c>
      <c r="J83" s="49">
        <f t="shared" si="5"/>
        <v>4400000</v>
      </c>
      <c r="K83" s="48">
        <v>35</v>
      </c>
      <c r="L83" s="77" t="s">
        <v>60</v>
      </c>
      <c r="M83" s="49">
        <v>220000</v>
      </c>
      <c r="N83" s="74">
        <f t="shared" si="4"/>
        <v>7700000</v>
      </c>
      <c r="O83" s="75">
        <f t="shared" si="1"/>
        <v>3300000</v>
      </c>
      <c r="P83" s="53"/>
      <c r="Q83" s="64"/>
    </row>
    <row r="84" spans="1:17">
      <c r="A84" s="36"/>
      <c r="B84" s="37"/>
      <c r="C84" s="37"/>
      <c r="D84" s="37"/>
      <c r="E84" s="38"/>
      <c r="F84" s="52" t="s">
        <v>68</v>
      </c>
      <c r="G84" s="48">
        <v>40</v>
      </c>
      <c r="H84" s="48" t="s">
        <v>60</v>
      </c>
      <c r="I84" s="49">
        <v>220000</v>
      </c>
      <c r="J84" s="49">
        <f t="shared" si="5"/>
        <v>8800000</v>
      </c>
      <c r="K84" s="48">
        <v>50</v>
      </c>
      <c r="L84" s="77" t="s">
        <v>60</v>
      </c>
      <c r="M84" s="49">
        <v>220000</v>
      </c>
      <c r="N84" s="74">
        <f t="shared" si="4"/>
        <v>11000000</v>
      </c>
      <c r="O84" s="75">
        <f t="shared" si="1"/>
        <v>2200000</v>
      </c>
      <c r="P84" s="53"/>
      <c r="Q84" s="64"/>
    </row>
    <row r="85" spans="1:17">
      <c r="A85" s="36"/>
      <c r="B85" s="37"/>
      <c r="C85" s="37"/>
      <c r="D85" s="37"/>
      <c r="E85" s="38"/>
      <c r="F85" s="52" t="s">
        <v>69</v>
      </c>
      <c r="G85" s="48">
        <v>0</v>
      </c>
      <c r="H85" s="48" t="s">
        <v>60</v>
      </c>
      <c r="I85" s="49">
        <v>18500</v>
      </c>
      <c r="J85" s="49">
        <f t="shared" si="5"/>
        <v>0</v>
      </c>
      <c r="K85" s="48">
        <v>0</v>
      </c>
      <c r="L85" s="77" t="s">
        <v>60</v>
      </c>
      <c r="M85" s="49">
        <v>18500</v>
      </c>
      <c r="N85" s="74">
        <f t="shared" si="4"/>
        <v>0</v>
      </c>
      <c r="O85" s="75">
        <f t="shared" si="1"/>
        <v>0</v>
      </c>
      <c r="P85" s="53"/>
      <c r="Q85" s="64"/>
    </row>
    <row r="86" spans="1:17">
      <c r="A86" s="36"/>
      <c r="B86" s="37"/>
      <c r="C86" s="37"/>
      <c r="D86" s="37"/>
      <c r="E86" s="38"/>
      <c r="F86" s="52" t="s">
        <v>70</v>
      </c>
      <c r="G86" s="48"/>
      <c r="H86" s="48"/>
      <c r="I86" s="76"/>
      <c r="J86" s="49">
        <f t="shared" si="5"/>
        <v>0</v>
      </c>
      <c r="K86" s="48"/>
      <c r="L86" s="77"/>
      <c r="M86" s="76"/>
      <c r="N86" s="74">
        <f t="shared" si="4"/>
        <v>0</v>
      </c>
      <c r="O86" s="75">
        <f t="shared" si="1"/>
        <v>0</v>
      </c>
      <c r="P86" s="53"/>
      <c r="Q86" s="64"/>
    </row>
    <row r="87" spans="1:17">
      <c r="A87" s="36"/>
      <c r="B87" s="37"/>
      <c r="C87" s="37"/>
      <c r="D87" s="37"/>
      <c r="E87" s="38"/>
      <c r="F87" s="52" t="s">
        <v>71</v>
      </c>
      <c r="G87" s="48">
        <v>30</v>
      </c>
      <c r="H87" s="48" t="s">
        <v>60</v>
      </c>
      <c r="I87" s="49">
        <v>14000</v>
      </c>
      <c r="J87" s="49">
        <f t="shared" si="5"/>
        <v>420000</v>
      </c>
      <c r="K87" s="48">
        <v>30</v>
      </c>
      <c r="L87" s="77" t="s">
        <v>60</v>
      </c>
      <c r="M87" s="49">
        <v>14000</v>
      </c>
      <c r="N87" s="74">
        <f t="shared" si="4"/>
        <v>420000</v>
      </c>
      <c r="O87" s="75">
        <f t="shared" si="1"/>
        <v>0</v>
      </c>
      <c r="P87" s="53"/>
      <c r="Q87" s="64"/>
    </row>
    <row r="88" spans="1:17">
      <c r="A88" s="36"/>
      <c r="B88" s="37"/>
      <c r="C88" s="37"/>
      <c r="D88" s="37"/>
      <c r="E88" s="38"/>
      <c r="F88" s="52" t="s">
        <v>72</v>
      </c>
      <c r="G88" s="48">
        <v>0</v>
      </c>
      <c r="H88" s="48" t="s">
        <v>60</v>
      </c>
      <c r="I88" s="49">
        <v>1100000</v>
      </c>
      <c r="J88" s="49">
        <f t="shared" si="5"/>
        <v>0</v>
      </c>
      <c r="K88" s="48">
        <v>0</v>
      </c>
      <c r="L88" s="77" t="s">
        <v>60</v>
      </c>
      <c r="M88" s="49">
        <v>1100000</v>
      </c>
      <c r="N88" s="74">
        <f t="shared" si="4"/>
        <v>0</v>
      </c>
      <c r="O88" s="75">
        <f t="shared" si="1"/>
        <v>0</v>
      </c>
      <c r="P88" s="53"/>
      <c r="Q88" s="64"/>
    </row>
    <row r="89" spans="1:17">
      <c r="A89" s="36"/>
      <c r="B89" s="37"/>
      <c r="C89" s="37"/>
      <c r="D89" s="37"/>
      <c r="E89" s="38"/>
      <c r="F89" s="52" t="s">
        <v>73</v>
      </c>
      <c r="G89" s="48">
        <v>15</v>
      </c>
      <c r="H89" s="48" t="s">
        <v>63</v>
      </c>
      <c r="I89" s="49">
        <v>40000</v>
      </c>
      <c r="J89" s="49">
        <f t="shared" si="5"/>
        <v>600000</v>
      </c>
      <c r="K89" s="48">
        <v>15</v>
      </c>
      <c r="L89" s="77" t="s">
        <v>63</v>
      </c>
      <c r="M89" s="49">
        <v>40000</v>
      </c>
      <c r="N89" s="74">
        <f t="shared" si="4"/>
        <v>600000</v>
      </c>
      <c r="O89" s="75">
        <f t="shared" si="1"/>
        <v>0</v>
      </c>
      <c r="P89" s="53"/>
      <c r="Q89" s="64"/>
    </row>
    <row r="90" spans="1:17">
      <c r="A90" s="36"/>
      <c r="B90" s="37"/>
      <c r="C90" s="37"/>
      <c r="D90" s="37"/>
      <c r="E90" s="38"/>
      <c r="F90" s="52" t="s">
        <v>74</v>
      </c>
      <c r="G90" s="48">
        <v>15</v>
      </c>
      <c r="H90" s="48" t="s">
        <v>63</v>
      </c>
      <c r="I90" s="49">
        <v>45000</v>
      </c>
      <c r="J90" s="49">
        <f t="shared" si="5"/>
        <v>675000</v>
      </c>
      <c r="K90" s="48">
        <v>15</v>
      </c>
      <c r="L90" s="77" t="s">
        <v>63</v>
      </c>
      <c r="M90" s="49">
        <v>45000</v>
      </c>
      <c r="N90" s="74">
        <f t="shared" si="4"/>
        <v>675000</v>
      </c>
      <c r="O90" s="75">
        <f t="shared" si="1"/>
        <v>0</v>
      </c>
      <c r="P90" s="53"/>
      <c r="Q90" s="64"/>
    </row>
    <row r="91" spans="1:17">
      <c r="A91" s="36"/>
      <c r="B91" s="37"/>
      <c r="C91" s="37"/>
      <c r="D91" s="37"/>
      <c r="E91" s="38"/>
      <c r="F91" s="52" t="s">
        <v>75</v>
      </c>
      <c r="G91" s="48">
        <v>15</v>
      </c>
      <c r="H91" s="48" t="s">
        <v>63</v>
      </c>
      <c r="I91" s="49">
        <v>57500</v>
      </c>
      <c r="J91" s="49">
        <f t="shared" si="5"/>
        <v>862500</v>
      </c>
      <c r="K91" s="48">
        <v>15</v>
      </c>
      <c r="L91" s="77" t="s">
        <v>63</v>
      </c>
      <c r="M91" s="49">
        <v>57500</v>
      </c>
      <c r="N91" s="74">
        <f t="shared" si="4"/>
        <v>862500</v>
      </c>
      <c r="O91" s="75">
        <f t="shared" si="1"/>
        <v>0</v>
      </c>
      <c r="P91" s="53"/>
      <c r="Q91" s="64"/>
    </row>
    <row r="92" spans="1:17">
      <c r="A92" s="36"/>
      <c r="B92" s="37"/>
      <c r="C92" s="37"/>
      <c r="D92" s="37"/>
      <c r="E92" s="38"/>
      <c r="F92" s="52" t="s">
        <v>76</v>
      </c>
      <c r="G92" s="48">
        <v>5</v>
      </c>
      <c r="H92" s="48" t="s">
        <v>60</v>
      </c>
      <c r="I92" s="49">
        <v>15000</v>
      </c>
      <c r="J92" s="49">
        <f t="shared" si="5"/>
        <v>75000</v>
      </c>
      <c r="K92" s="48">
        <v>5</v>
      </c>
      <c r="L92" s="77" t="s">
        <v>60</v>
      </c>
      <c r="M92" s="49">
        <v>15000</v>
      </c>
      <c r="N92" s="74">
        <f t="shared" si="4"/>
        <v>75000</v>
      </c>
      <c r="O92" s="75">
        <f t="shared" si="1"/>
        <v>0</v>
      </c>
      <c r="P92" s="53"/>
      <c r="Q92" s="64"/>
    </row>
    <row r="93" spans="1:17">
      <c r="A93" s="36"/>
      <c r="B93" s="37"/>
      <c r="C93" s="37"/>
      <c r="D93" s="37"/>
      <c r="E93" s="38"/>
      <c r="F93" s="52" t="s">
        <v>77</v>
      </c>
      <c r="G93" s="48">
        <v>10</v>
      </c>
      <c r="H93" s="48" t="s">
        <v>60</v>
      </c>
      <c r="I93" s="49">
        <v>75000</v>
      </c>
      <c r="J93" s="49">
        <f t="shared" si="5"/>
        <v>750000</v>
      </c>
      <c r="K93" s="48">
        <v>10</v>
      </c>
      <c r="L93" s="77" t="s">
        <v>60</v>
      </c>
      <c r="M93" s="49">
        <v>75000</v>
      </c>
      <c r="N93" s="74">
        <f t="shared" si="4"/>
        <v>750000</v>
      </c>
      <c r="O93" s="75">
        <f t="shared" si="1"/>
        <v>0</v>
      </c>
      <c r="P93" s="53"/>
      <c r="Q93" s="64"/>
    </row>
    <row r="94" spans="1:17">
      <c r="A94" s="36"/>
      <c r="B94" s="37"/>
      <c r="C94" s="37"/>
      <c r="D94" s="37"/>
      <c r="E94" s="38"/>
      <c r="F94" s="52" t="s">
        <v>78</v>
      </c>
      <c r="G94" s="48">
        <v>7</v>
      </c>
      <c r="H94" s="48" t="s">
        <v>60</v>
      </c>
      <c r="I94" s="49">
        <v>400000</v>
      </c>
      <c r="J94" s="49">
        <f t="shared" si="5"/>
        <v>2800000</v>
      </c>
      <c r="K94" s="48">
        <v>7</v>
      </c>
      <c r="L94" s="77" t="s">
        <v>60</v>
      </c>
      <c r="M94" s="49">
        <v>400000</v>
      </c>
      <c r="N94" s="74">
        <f t="shared" si="4"/>
        <v>2800000</v>
      </c>
      <c r="O94" s="75">
        <f t="shared" si="1"/>
        <v>0</v>
      </c>
      <c r="P94" s="53"/>
      <c r="Q94" s="64"/>
    </row>
    <row r="95" spans="1:17">
      <c r="A95" s="36"/>
      <c r="B95" s="37"/>
      <c r="C95" s="37"/>
      <c r="D95" s="37"/>
      <c r="E95" s="38"/>
      <c r="F95" s="52" t="s">
        <v>79</v>
      </c>
      <c r="G95" s="48">
        <v>20</v>
      </c>
      <c r="H95" s="48" t="s">
        <v>60</v>
      </c>
      <c r="I95" s="49">
        <v>55000</v>
      </c>
      <c r="J95" s="49">
        <f t="shared" si="5"/>
        <v>1100000</v>
      </c>
      <c r="K95" s="48">
        <v>20</v>
      </c>
      <c r="L95" s="77" t="s">
        <v>60</v>
      </c>
      <c r="M95" s="49">
        <v>55000</v>
      </c>
      <c r="N95" s="74">
        <f t="shared" si="4"/>
        <v>1100000</v>
      </c>
      <c r="O95" s="75">
        <f t="shared" si="1"/>
        <v>0</v>
      </c>
      <c r="P95" s="53"/>
      <c r="Q95" s="64"/>
    </row>
    <row r="96" spans="1:17">
      <c r="A96" s="36"/>
      <c r="B96" s="37"/>
      <c r="C96" s="37"/>
      <c r="D96" s="37"/>
      <c r="E96" s="38"/>
      <c r="F96" s="52" t="s">
        <v>80</v>
      </c>
      <c r="G96" s="48">
        <v>8</v>
      </c>
      <c r="H96" s="48" t="s">
        <v>60</v>
      </c>
      <c r="I96" s="49">
        <v>120000</v>
      </c>
      <c r="J96" s="49">
        <f t="shared" si="5"/>
        <v>960000</v>
      </c>
      <c r="K96" s="48">
        <v>8</v>
      </c>
      <c r="L96" s="77" t="s">
        <v>60</v>
      </c>
      <c r="M96" s="49">
        <v>120000</v>
      </c>
      <c r="N96" s="74">
        <f t="shared" si="4"/>
        <v>960000</v>
      </c>
      <c r="O96" s="75">
        <f t="shared" si="1"/>
        <v>0</v>
      </c>
      <c r="P96" s="53"/>
      <c r="Q96" s="64"/>
    </row>
    <row r="97" spans="1:17">
      <c r="A97" s="36"/>
      <c r="B97" s="37"/>
      <c r="C97" s="37"/>
      <c r="D97" s="37"/>
      <c r="E97" s="38"/>
      <c r="F97" s="52" t="s">
        <v>81</v>
      </c>
      <c r="G97" s="48">
        <v>4</v>
      </c>
      <c r="H97" s="48" t="s">
        <v>63</v>
      </c>
      <c r="I97" s="49">
        <v>89000</v>
      </c>
      <c r="J97" s="49">
        <f t="shared" si="5"/>
        <v>356000</v>
      </c>
      <c r="K97" s="48">
        <v>4</v>
      </c>
      <c r="L97" s="77" t="s">
        <v>63</v>
      </c>
      <c r="M97" s="49">
        <v>89000</v>
      </c>
      <c r="N97" s="74">
        <f t="shared" si="4"/>
        <v>356000</v>
      </c>
      <c r="O97" s="75">
        <f t="shared" si="1"/>
        <v>0</v>
      </c>
      <c r="P97" s="53"/>
      <c r="Q97" s="64"/>
    </row>
    <row r="98" spans="1:17">
      <c r="A98" s="36"/>
      <c r="B98" s="37"/>
      <c r="C98" s="37"/>
      <c r="D98" s="37"/>
      <c r="E98" s="38"/>
      <c r="F98" s="52" t="s">
        <v>82</v>
      </c>
      <c r="G98" s="48">
        <v>4</v>
      </c>
      <c r="H98" s="48" t="s">
        <v>63</v>
      </c>
      <c r="I98" s="49">
        <v>80000</v>
      </c>
      <c r="J98" s="49">
        <f t="shared" si="5"/>
        <v>320000</v>
      </c>
      <c r="K98" s="48">
        <v>4</v>
      </c>
      <c r="L98" s="77" t="s">
        <v>63</v>
      </c>
      <c r="M98" s="49">
        <v>80000</v>
      </c>
      <c r="N98" s="74">
        <f t="shared" si="4"/>
        <v>320000</v>
      </c>
      <c r="O98" s="75">
        <f t="shared" si="1"/>
        <v>0</v>
      </c>
      <c r="P98" s="53"/>
      <c r="Q98" s="64"/>
    </row>
    <row r="99" spans="1:17">
      <c r="A99" s="36"/>
      <c r="B99" s="37"/>
      <c r="C99" s="37"/>
      <c r="D99" s="37"/>
      <c r="E99" s="38"/>
      <c r="F99" s="52" t="s">
        <v>83</v>
      </c>
      <c r="G99" s="48">
        <v>8</v>
      </c>
      <c r="H99" s="48" t="s">
        <v>62</v>
      </c>
      <c r="I99" s="49">
        <v>350000</v>
      </c>
      <c r="J99" s="49">
        <f t="shared" si="5"/>
        <v>2800000</v>
      </c>
      <c r="K99" s="48">
        <v>8</v>
      </c>
      <c r="L99" s="77" t="s">
        <v>62</v>
      </c>
      <c r="M99" s="49">
        <v>350000</v>
      </c>
      <c r="N99" s="74">
        <f t="shared" si="4"/>
        <v>2800000</v>
      </c>
      <c r="O99" s="75">
        <f t="shared" si="1"/>
        <v>0</v>
      </c>
      <c r="P99" s="53"/>
      <c r="Q99" s="64"/>
    </row>
    <row r="100" spans="1:17">
      <c r="A100" s="36"/>
      <c r="B100" s="37"/>
      <c r="C100" s="37"/>
      <c r="D100" s="37"/>
      <c r="E100" s="38"/>
      <c r="F100" s="52" t="s">
        <v>84</v>
      </c>
      <c r="G100" s="48">
        <v>8</v>
      </c>
      <c r="H100" s="48" t="s">
        <v>62</v>
      </c>
      <c r="I100" s="49">
        <v>300000</v>
      </c>
      <c r="J100" s="49">
        <f t="shared" si="5"/>
        <v>2400000</v>
      </c>
      <c r="K100" s="48">
        <v>8</v>
      </c>
      <c r="L100" s="77" t="s">
        <v>62</v>
      </c>
      <c r="M100" s="49">
        <v>300000</v>
      </c>
      <c r="N100" s="74">
        <f t="shared" si="4"/>
        <v>2400000</v>
      </c>
      <c r="O100" s="75">
        <f t="shared" si="1"/>
        <v>0</v>
      </c>
      <c r="P100" s="53"/>
      <c r="Q100" s="64"/>
    </row>
    <row r="101" spans="1:17">
      <c r="A101" s="36"/>
      <c r="B101" s="37"/>
      <c r="C101" s="37"/>
      <c r="D101" s="37"/>
      <c r="E101" s="38"/>
      <c r="F101" s="52" t="s">
        <v>85</v>
      </c>
      <c r="G101" s="48">
        <v>0</v>
      </c>
      <c r="H101" s="48" t="s">
        <v>60</v>
      </c>
      <c r="I101" s="49">
        <v>65000</v>
      </c>
      <c r="J101" s="49">
        <f t="shared" si="5"/>
        <v>0</v>
      </c>
      <c r="K101" s="48">
        <v>0</v>
      </c>
      <c r="L101" s="77" t="s">
        <v>60</v>
      </c>
      <c r="M101" s="49">
        <v>65000</v>
      </c>
      <c r="N101" s="74">
        <f t="shared" si="4"/>
        <v>0</v>
      </c>
      <c r="O101" s="75">
        <f t="shared" si="1"/>
        <v>0</v>
      </c>
      <c r="P101" s="53"/>
      <c r="Q101" s="64"/>
    </row>
    <row r="102" spans="1:17">
      <c r="A102" s="36"/>
      <c r="B102" s="37"/>
      <c r="C102" s="37"/>
      <c r="D102" s="37"/>
      <c r="E102" s="38"/>
      <c r="F102" s="52" t="s">
        <v>86</v>
      </c>
      <c r="G102" s="48">
        <v>10</v>
      </c>
      <c r="H102" s="48" t="s">
        <v>60</v>
      </c>
      <c r="I102" s="49">
        <v>25300</v>
      </c>
      <c r="J102" s="49">
        <f t="shared" si="5"/>
        <v>253000</v>
      </c>
      <c r="K102" s="48">
        <v>10</v>
      </c>
      <c r="L102" s="77" t="s">
        <v>60</v>
      </c>
      <c r="M102" s="49">
        <v>25300</v>
      </c>
      <c r="N102" s="74">
        <f t="shared" si="4"/>
        <v>253000</v>
      </c>
      <c r="O102" s="75">
        <f t="shared" si="1"/>
        <v>0</v>
      </c>
      <c r="P102" s="53"/>
      <c r="Q102" s="64"/>
    </row>
    <row r="103" spans="1:17">
      <c r="A103" s="36"/>
      <c r="B103" s="37"/>
      <c r="C103" s="37"/>
      <c r="D103" s="37"/>
      <c r="E103" s="38"/>
      <c r="F103" s="52" t="s">
        <v>87</v>
      </c>
      <c r="G103" s="48">
        <v>10</v>
      </c>
      <c r="H103" s="48" t="s">
        <v>60</v>
      </c>
      <c r="I103" s="49">
        <v>29000</v>
      </c>
      <c r="J103" s="49">
        <f t="shared" si="5"/>
        <v>290000</v>
      </c>
      <c r="K103" s="48">
        <v>10</v>
      </c>
      <c r="L103" s="77" t="s">
        <v>60</v>
      </c>
      <c r="M103" s="49">
        <v>29000</v>
      </c>
      <c r="N103" s="74">
        <f t="shared" si="4"/>
        <v>290000</v>
      </c>
      <c r="O103" s="75">
        <f t="shared" si="1"/>
        <v>0</v>
      </c>
      <c r="P103" s="53"/>
      <c r="Q103" s="64"/>
    </row>
    <row r="104" spans="1:17">
      <c r="A104" s="36"/>
      <c r="B104" s="37"/>
      <c r="C104" s="37"/>
      <c r="D104" s="37"/>
      <c r="E104" s="38"/>
      <c r="F104" s="52" t="s">
        <v>88</v>
      </c>
      <c r="G104" s="48">
        <v>6</v>
      </c>
      <c r="H104" s="48" t="s">
        <v>60</v>
      </c>
      <c r="I104" s="49">
        <v>35000</v>
      </c>
      <c r="J104" s="49">
        <f t="shared" si="5"/>
        <v>210000</v>
      </c>
      <c r="K104" s="48">
        <v>6</v>
      </c>
      <c r="L104" s="77" t="s">
        <v>60</v>
      </c>
      <c r="M104" s="49">
        <v>35000</v>
      </c>
      <c r="N104" s="74">
        <f t="shared" si="4"/>
        <v>210000</v>
      </c>
      <c r="O104" s="75">
        <f t="shared" si="1"/>
        <v>0</v>
      </c>
      <c r="P104" s="53"/>
      <c r="Q104" s="64"/>
    </row>
    <row r="105" spans="1:17">
      <c r="A105" s="36"/>
      <c r="B105" s="37"/>
      <c r="C105" s="37"/>
      <c r="D105" s="37"/>
      <c r="E105" s="38"/>
      <c r="F105" s="52" t="s">
        <v>89</v>
      </c>
      <c r="G105" s="48">
        <v>10</v>
      </c>
      <c r="H105" s="48" t="s">
        <v>63</v>
      </c>
      <c r="I105" s="49">
        <v>60000</v>
      </c>
      <c r="J105" s="49">
        <f t="shared" si="5"/>
        <v>600000</v>
      </c>
      <c r="K105" s="48">
        <v>10</v>
      </c>
      <c r="L105" s="77" t="s">
        <v>63</v>
      </c>
      <c r="M105" s="49">
        <v>60000</v>
      </c>
      <c r="N105" s="74">
        <f t="shared" si="4"/>
        <v>600000</v>
      </c>
      <c r="O105" s="75">
        <f t="shared" si="1"/>
        <v>0</v>
      </c>
      <c r="P105" s="53"/>
      <c r="Q105" s="64"/>
    </row>
    <row r="106" spans="1:17">
      <c r="A106" s="36"/>
      <c r="B106" s="37"/>
      <c r="C106" s="37"/>
      <c r="D106" s="37"/>
      <c r="E106" s="38"/>
      <c r="F106" s="52" t="s">
        <v>90</v>
      </c>
      <c r="G106" s="48">
        <v>20</v>
      </c>
      <c r="H106" s="48" t="s">
        <v>60</v>
      </c>
      <c r="I106" s="49">
        <v>14000</v>
      </c>
      <c r="J106" s="49">
        <f t="shared" si="5"/>
        <v>280000</v>
      </c>
      <c r="K106" s="48">
        <v>20</v>
      </c>
      <c r="L106" s="77" t="s">
        <v>60</v>
      </c>
      <c r="M106" s="49">
        <v>14000</v>
      </c>
      <c r="N106" s="74">
        <f t="shared" si="4"/>
        <v>280000</v>
      </c>
      <c r="O106" s="75">
        <f t="shared" ref="O106:O167" si="6">N106-J106</f>
        <v>0</v>
      </c>
      <c r="P106" s="53"/>
      <c r="Q106" s="64"/>
    </row>
    <row r="107" spans="1:17">
      <c r="A107" s="36"/>
      <c r="B107" s="37"/>
      <c r="C107" s="37"/>
      <c r="D107" s="37"/>
      <c r="E107" s="38"/>
      <c r="F107" s="52" t="s">
        <v>91</v>
      </c>
      <c r="G107" s="48">
        <v>30</v>
      </c>
      <c r="H107" s="48" t="s">
        <v>60</v>
      </c>
      <c r="I107" s="49">
        <v>50000</v>
      </c>
      <c r="J107" s="49">
        <f t="shared" si="5"/>
        <v>1500000</v>
      </c>
      <c r="K107" s="48">
        <v>30</v>
      </c>
      <c r="L107" s="77" t="s">
        <v>60</v>
      </c>
      <c r="M107" s="49">
        <v>50000</v>
      </c>
      <c r="N107" s="74">
        <f t="shared" si="4"/>
        <v>1500000</v>
      </c>
      <c r="O107" s="75">
        <f t="shared" si="6"/>
        <v>0</v>
      </c>
      <c r="P107" s="53"/>
      <c r="Q107" s="64"/>
    </row>
    <row r="108" spans="1:17">
      <c r="A108" s="36"/>
      <c r="B108" s="37"/>
      <c r="C108" s="37"/>
      <c r="D108" s="37"/>
      <c r="E108" s="38"/>
      <c r="F108" s="52" t="s">
        <v>92</v>
      </c>
      <c r="G108" s="48">
        <v>30</v>
      </c>
      <c r="H108" s="48" t="s">
        <v>60</v>
      </c>
      <c r="I108" s="49">
        <v>30000</v>
      </c>
      <c r="J108" s="49">
        <f t="shared" si="5"/>
        <v>900000</v>
      </c>
      <c r="K108" s="48">
        <v>30</v>
      </c>
      <c r="L108" s="77" t="s">
        <v>60</v>
      </c>
      <c r="M108" s="49">
        <v>30000</v>
      </c>
      <c r="N108" s="74">
        <f t="shared" si="4"/>
        <v>900000</v>
      </c>
      <c r="O108" s="75">
        <f t="shared" si="6"/>
        <v>0</v>
      </c>
      <c r="P108" s="53"/>
      <c r="Q108" s="64"/>
    </row>
    <row r="109" spans="1:17">
      <c r="A109" s="36"/>
      <c r="B109" s="37"/>
      <c r="C109" s="37"/>
      <c r="D109" s="37"/>
      <c r="E109" s="38"/>
      <c r="F109" s="52" t="s">
        <v>93</v>
      </c>
      <c r="G109" s="48">
        <v>30</v>
      </c>
      <c r="H109" s="48" t="s">
        <v>60</v>
      </c>
      <c r="I109" s="49">
        <v>40000</v>
      </c>
      <c r="J109" s="49">
        <f t="shared" si="5"/>
        <v>1200000</v>
      </c>
      <c r="K109" s="48">
        <v>30</v>
      </c>
      <c r="L109" s="77" t="s">
        <v>60</v>
      </c>
      <c r="M109" s="49">
        <v>40000</v>
      </c>
      <c r="N109" s="74">
        <f t="shared" si="4"/>
        <v>1200000</v>
      </c>
      <c r="O109" s="75">
        <f t="shared" si="6"/>
        <v>0</v>
      </c>
      <c r="P109" s="53"/>
      <c r="Q109" s="64"/>
    </row>
    <row r="110" spans="1:17">
      <c r="A110" s="36"/>
      <c r="B110" s="37"/>
      <c r="C110" s="37"/>
      <c r="D110" s="37"/>
      <c r="E110" s="38"/>
      <c r="F110" s="52" t="s">
        <v>94</v>
      </c>
      <c r="G110" s="48">
        <v>15</v>
      </c>
      <c r="H110" s="48" t="s">
        <v>60</v>
      </c>
      <c r="I110" s="49">
        <v>35000</v>
      </c>
      <c r="J110" s="49">
        <f t="shared" si="5"/>
        <v>525000</v>
      </c>
      <c r="K110" s="48">
        <v>15</v>
      </c>
      <c r="L110" s="77" t="s">
        <v>60</v>
      </c>
      <c r="M110" s="49">
        <v>35000</v>
      </c>
      <c r="N110" s="74">
        <f t="shared" si="4"/>
        <v>525000</v>
      </c>
      <c r="O110" s="75">
        <f t="shared" si="6"/>
        <v>0</v>
      </c>
      <c r="P110" s="53"/>
      <c r="Q110" s="64"/>
    </row>
    <row r="111" spans="1:17">
      <c r="A111" s="36"/>
      <c r="B111" s="37"/>
      <c r="C111" s="37"/>
      <c r="D111" s="37"/>
      <c r="E111" s="38"/>
      <c r="F111" s="52" t="s">
        <v>95</v>
      </c>
      <c r="G111" s="48">
        <v>15</v>
      </c>
      <c r="H111" s="48" t="s">
        <v>60</v>
      </c>
      <c r="I111" s="49">
        <v>28000</v>
      </c>
      <c r="J111" s="49">
        <f t="shared" si="5"/>
        <v>420000</v>
      </c>
      <c r="K111" s="48">
        <v>15</v>
      </c>
      <c r="L111" s="77" t="s">
        <v>60</v>
      </c>
      <c r="M111" s="49">
        <v>28000</v>
      </c>
      <c r="N111" s="74">
        <f t="shared" si="4"/>
        <v>420000</v>
      </c>
      <c r="O111" s="75">
        <f t="shared" si="6"/>
        <v>0</v>
      </c>
      <c r="P111" s="53"/>
      <c r="Q111" s="64"/>
    </row>
    <row r="112" spans="1:17">
      <c r="A112" s="36"/>
      <c r="B112" s="37"/>
      <c r="C112" s="37"/>
      <c r="D112" s="37"/>
      <c r="E112" s="38"/>
      <c r="F112" s="52" t="s">
        <v>96</v>
      </c>
      <c r="G112" s="48">
        <v>30</v>
      </c>
      <c r="H112" s="48" t="s">
        <v>60</v>
      </c>
      <c r="I112" s="49">
        <v>30000</v>
      </c>
      <c r="J112" s="49">
        <f t="shared" si="5"/>
        <v>900000</v>
      </c>
      <c r="K112" s="48">
        <v>30</v>
      </c>
      <c r="L112" s="77" t="s">
        <v>60</v>
      </c>
      <c r="M112" s="49">
        <v>30000</v>
      </c>
      <c r="N112" s="74">
        <f t="shared" si="4"/>
        <v>900000</v>
      </c>
      <c r="O112" s="75">
        <f t="shared" si="6"/>
        <v>0</v>
      </c>
      <c r="P112" s="53"/>
      <c r="Q112" s="64"/>
    </row>
    <row r="113" spans="1:17">
      <c r="A113" s="36"/>
      <c r="B113" s="37"/>
      <c r="C113" s="37"/>
      <c r="D113" s="37"/>
      <c r="E113" s="38"/>
      <c r="F113" s="66" t="s">
        <v>261</v>
      </c>
      <c r="G113" s="48">
        <v>0</v>
      </c>
      <c r="H113" s="48" t="s">
        <v>60</v>
      </c>
      <c r="I113" s="49">
        <v>608000</v>
      </c>
      <c r="J113" s="49">
        <f t="shared" si="5"/>
        <v>0</v>
      </c>
      <c r="K113" s="48">
        <v>0</v>
      </c>
      <c r="L113" s="77" t="s">
        <v>60</v>
      </c>
      <c r="M113" s="49">
        <v>608000</v>
      </c>
      <c r="N113" s="74">
        <f t="shared" si="4"/>
        <v>0</v>
      </c>
      <c r="O113" s="75">
        <f t="shared" si="6"/>
        <v>0</v>
      </c>
      <c r="P113" s="53"/>
      <c r="Q113" s="64"/>
    </row>
    <row r="114" spans="1:17">
      <c r="A114" s="36"/>
      <c r="B114" s="37"/>
      <c r="C114" s="37"/>
      <c r="D114" s="37"/>
      <c r="E114" s="38"/>
      <c r="F114" s="52" t="s">
        <v>97</v>
      </c>
      <c r="G114" s="48">
        <v>6</v>
      </c>
      <c r="H114" s="48" t="s">
        <v>102</v>
      </c>
      <c r="I114" s="49">
        <v>20000</v>
      </c>
      <c r="J114" s="49">
        <f t="shared" si="5"/>
        <v>120000</v>
      </c>
      <c r="K114" s="48">
        <v>6</v>
      </c>
      <c r="L114" s="77" t="s">
        <v>102</v>
      </c>
      <c r="M114" s="49">
        <v>20000</v>
      </c>
      <c r="N114" s="74">
        <f t="shared" ref="N114:N174" si="7">M114*K114</f>
        <v>120000</v>
      </c>
      <c r="O114" s="75">
        <f t="shared" si="6"/>
        <v>0</v>
      </c>
      <c r="P114" s="53"/>
      <c r="Q114" s="64"/>
    </row>
    <row r="115" spans="1:17">
      <c r="A115" s="36"/>
      <c r="B115" s="37"/>
      <c r="C115" s="37"/>
      <c r="D115" s="37"/>
      <c r="E115" s="38"/>
      <c r="F115" s="52" t="s">
        <v>98</v>
      </c>
      <c r="G115" s="48">
        <v>50</v>
      </c>
      <c r="H115" s="48" t="s">
        <v>60</v>
      </c>
      <c r="I115" s="49">
        <v>30000</v>
      </c>
      <c r="J115" s="49">
        <f t="shared" si="5"/>
        <v>1500000</v>
      </c>
      <c r="K115" s="48">
        <v>50</v>
      </c>
      <c r="L115" s="77" t="s">
        <v>60</v>
      </c>
      <c r="M115" s="49">
        <v>30000</v>
      </c>
      <c r="N115" s="74">
        <f t="shared" si="7"/>
        <v>1500000</v>
      </c>
      <c r="O115" s="75">
        <f t="shared" si="6"/>
        <v>0</v>
      </c>
      <c r="P115" s="53"/>
      <c r="Q115" s="64"/>
    </row>
    <row r="116" spans="1:17">
      <c r="A116" s="36"/>
      <c r="B116" s="37"/>
      <c r="C116" s="37"/>
      <c r="D116" s="37"/>
      <c r="E116" s="38"/>
      <c r="F116" s="52" t="s">
        <v>99</v>
      </c>
      <c r="G116" s="48">
        <v>20</v>
      </c>
      <c r="H116" s="48" t="s">
        <v>60</v>
      </c>
      <c r="I116" s="49">
        <v>15000</v>
      </c>
      <c r="J116" s="49">
        <f t="shared" ref="J116:J151" si="8">I116*G116</f>
        <v>300000</v>
      </c>
      <c r="K116" s="48">
        <v>20</v>
      </c>
      <c r="L116" s="77" t="s">
        <v>60</v>
      </c>
      <c r="M116" s="49">
        <v>15000</v>
      </c>
      <c r="N116" s="74">
        <f t="shared" si="7"/>
        <v>300000</v>
      </c>
      <c r="O116" s="75">
        <f t="shared" si="6"/>
        <v>0</v>
      </c>
      <c r="P116" s="53"/>
      <c r="Q116" s="64"/>
    </row>
    <row r="117" spans="1:17">
      <c r="A117" s="36"/>
      <c r="B117" s="37"/>
      <c r="C117" s="37"/>
      <c r="D117" s="37"/>
      <c r="E117" s="38"/>
      <c r="F117" s="52" t="s">
        <v>100</v>
      </c>
      <c r="G117" s="48">
        <v>5</v>
      </c>
      <c r="H117" s="48" t="s">
        <v>60</v>
      </c>
      <c r="I117" s="49">
        <v>50000</v>
      </c>
      <c r="J117" s="49">
        <f t="shared" si="8"/>
        <v>250000</v>
      </c>
      <c r="K117" s="48">
        <v>5</v>
      </c>
      <c r="L117" s="77" t="s">
        <v>60</v>
      </c>
      <c r="M117" s="49">
        <v>50000</v>
      </c>
      <c r="N117" s="74">
        <f t="shared" si="7"/>
        <v>250000</v>
      </c>
      <c r="O117" s="75">
        <f t="shared" si="6"/>
        <v>0</v>
      </c>
      <c r="P117" s="53"/>
      <c r="Q117" s="64"/>
    </row>
    <row r="118" spans="1:17">
      <c r="A118" s="36"/>
      <c r="B118" s="37"/>
      <c r="C118" s="37"/>
      <c r="D118" s="37"/>
      <c r="E118" s="38"/>
      <c r="F118" s="52" t="s">
        <v>101</v>
      </c>
      <c r="G118" s="48">
        <v>0</v>
      </c>
      <c r="H118" s="48" t="s">
        <v>60</v>
      </c>
      <c r="I118" s="49">
        <v>1300000</v>
      </c>
      <c r="J118" s="49">
        <f t="shared" si="8"/>
        <v>0</v>
      </c>
      <c r="K118" s="48">
        <v>0</v>
      </c>
      <c r="L118" s="77" t="s">
        <v>60</v>
      </c>
      <c r="M118" s="49">
        <v>1300000</v>
      </c>
      <c r="N118" s="74">
        <f t="shared" si="7"/>
        <v>0</v>
      </c>
      <c r="O118" s="75">
        <f t="shared" si="6"/>
        <v>0</v>
      </c>
      <c r="P118" s="53"/>
      <c r="Q118" s="64"/>
    </row>
    <row r="119" spans="1:17">
      <c r="A119" s="36"/>
      <c r="B119" s="37"/>
      <c r="C119" s="37"/>
      <c r="D119" s="37"/>
      <c r="E119" s="38"/>
      <c r="F119" s="39" t="s">
        <v>103</v>
      </c>
      <c r="G119" s="48">
        <v>10</v>
      </c>
      <c r="H119" s="48" t="s">
        <v>60</v>
      </c>
      <c r="I119" s="49">
        <v>380000</v>
      </c>
      <c r="J119" s="49">
        <f t="shared" si="8"/>
        <v>3800000</v>
      </c>
      <c r="K119" s="48">
        <v>10</v>
      </c>
      <c r="L119" s="77" t="s">
        <v>60</v>
      </c>
      <c r="M119" s="49">
        <v>380000</v>
      </c>
      <c r="N119" s="74">
        <f t="shared" si="7"/>
        <v>3800000</v>
      </c>
      <c r="O119" s="75">
        <f t="shared" si="6"/>
        <v>0</v>
      </c>
      <c r="P119" s="53"/>
      <c r="Q119" s="64"/>
    </row>
    <row r="120" spans="1:17">
      <c r="A120" s="36"/>
      <c r="B120" s="37"/>
      <c r="C120" s="37"/>
      <c r="D120" s="37"/>
      <c r="E120" s="38"/>
      <c r="F120" s="39" t="s">
        <v>104</v>
      </c>
      <c r="G120" s="48">
        <v>10</v>
      </c>
      <c r="H120" s="48" t="s">
        <v>60</v>
      </c>
      <c r="I120" s="49">
        <v>900000</v>
      </c>
      <c r="J120" s="49">
        <f t="shared" si="8"/>
        <v>9000000</v>
      </c>
      <c r="K120" s="48">
        <v>12</v>
      </c>
      <c r="L120" s="77" t="s">
        <v>60</v>
      </c>
      <c r="M120" s="49">
        <v>900000</v>
      </c>
      <c r="N120" s="74">
        <f t="shared" si="7"/>
        <v>10800000</v>
      </c>
      <c r="O120" s="75">
        <f t="shared" si="6"/>
        <v>1800000</v>
      </c>
      <c r="P120" s="53"/>
      <c r="Q120" s="64"/>
    </row>
    <row r="121" spans="1:17">
      <c r="A121" s="36"/>
      <c r="B121" s="37"/>
      <c r="C121" s="37"/>
      <c r="D121" s="37"/>
      <c r="E121" s="38"/>
      <c r="F121" s="39" t="s">
        <v>105</v>
      </c>
      <c r="G121" s="48">
        <v>6</v>
      </c>
      <c r="H121" s="48" t="s">
        <v>60</v>
      </c>
      <c r="I121" s="49">
        <v>950000</v>
      </c>
      <c r="J121" s="49">
        <f t="shared" si="8"/>
        <v>5700000</v>
      </c>
      <c r="K121" s="48">
        <v>8</v>
      </c>
      <c r="L121" s="77" t="s">
        <v>60</v>
      </c>
      <c r="M121" s="49">
        <v>950000</v>
      </c>
      <c r="N121" s="74">
        <f t="shared" si="7"/>
        <v>7600000</v>
      </c>
      <c r="O121" s="75">
        <f t="shared" si="6"/>
        <v>1900000</v>
      </c>
      <c r="P121" s="53"/>
      <c r="Q121" s="64"/>
    </row>
    <row r="122" spans="1:17">
      <c r="A122" s="36"/>
      <c r="B122" s="37"/>
      <c r="C122" s="37"/>
      <c r="D122" s="37"/>
      <c r="E122" s="38"/>
      <c r="F122" s="39" t="s">
        <v>106</v>
      </c>
      <c r="G122" s="48">
        <v>2</v>
      </c>
      <c r="H122" s="48" t="s">
        <v>60</v>
      </c>
      <c r="I122" s="49">
        <v>2315250</v>
      </c>
      <c r="J122" s="49">
        <f t="shared" si="8"/>
        <v>4630500</v>
      </c>
      <c r="K122" s="48">
        <v>4</v>
      </c>
      <c r="L122" s="77" t="s">
        <v>60</v>
      </c>
      <c r="M122" s="49">
        <v>2315250</v>
      </c>
      <c r="N122" s="74">
        <f t="shared" si="7"/>
        <v>9261000</v>
      </c>
      <c r="O122" s="75">
        <f t="shared" si="6"/>
        <v>4630500</v>
      </c>
      <c r="P122" s="53"/>
      <c r="Q122" s="64"/>
    </row>
    <row r="123" spans="1:17">
      <c r="A123" s="36"/>
      <c r="B123" s="37"/>
      <c r="C123" s="37"/>
      <c r="D123" s="37"/>
      <c r="E123" s="38"/>
      <c r="F123" s="39" t="s">
        <v>107</v>
      </c>
      <c r="G123" s="48">
        <v>3</v>
      </c>
      <c r="H123" s="48" t="s">
        <v>60</v>
      </c>
      <c r="I123" s="49">
        <v>1000000</v>
      </c>
      <c r="J123" s="49">
        <f t="shared" si="8"/>
        <v>3000000</v>
      </c>
      <c r="K123" s="48">
        <v>5</v>
      </c>
      <c r="L123" s="77" t="s">
        <v>60</v>
      </c>
      <c r="M123" s="49">
        <v>1000000</v>
      </c>
      <c r="N123" s="74">
        <f t="shared" si="7"/>
        <v>5000000</v>
      </c>
      <c r="O123" s="75">
        <f t="shared" si="6"/>
        <v>2000000</v>
      </c>
      <c r="P123" s="53"/>
      <c r="Q123" s="64"/>
    </row>
    <row r="124" spans="1:17">
      <c r="A124" s="36"/>
      <c r="B124" s="37"/>
      <c r="C124" s="37"/>
      <c r="D124" s="37"/>
      <c r="E124" s="38"/>
      <c r="F124" s="39" t="s">
        <v>108</v>
      </c>
      <c r="G124" s="48">
        <v>4</v>
      </c>
      <c r="H124" s="48" t="s">
        <v>60</v>
      </c>
      <c r="I124" s="49">
        <v>1100000</v>
      </c>
      <c r="J124" s="49">
        <f t="shared" si="8"/>
        <v>4400000</v>
      </c>
      <c r="K124" s="48">
        <v>5</v>
      </c>
      <c r="L124" s="77" t="s">
        <v>60</v>
      </c>
      <c r="M124" s="49">
        <v>1100000</v>
      </c>
      <c r="N124" s="74">
        <f t="shared" si="7"/>
        <v>5500000</v>
      </c>
      <c r="O124" s="75">
        <f t="shared" si="6"/>
        <v>1100000</v>
      </c>
      <c r="P124" s="53"/>
      <c r="Q124" s="64"/>
    </row>
    <row r="125" spans="1:17">
      <c r="A125" s="36"/>
      <c r="B125" s="37"/>
      <c r="C125" s="37"/>
      <c r="D125" s="37"/>
      <c r="E125" s="38"/>
      <c r="F125" s="66" t="s">
        <v>122</v>
      </c>
      <c r="G125" s="48">
        <v>30</v>
      </c>
      <c r="H125" s="48" t="s">
        <v>60</v>
      </c>
      <c r="I125" s="49">
        <v>110000</v>
      </c>
      <c r="J125" s="49">
        <f t="shared" si="8"/>
        <v>3300000</v>
      </c>
      <c r="K125" s="48">
        <v>35</v>
      </c>
      <c r="L125" s="77" t="s">
        <v>60</v>
      </c>
      <c r="M125" s="49">
        <v>110000</v>
      </c>
      <c r="N125" s="74">
        <f t="shared" si="7"/>
        <v>3850000</v>
      </c>
      <c r="O125" s="75">
        <f t="shared" si="6"/>
        <v>550000</v>
      </c>
      <c r="P125" s="53"/>
      <c r="Q125" s="64"/>
    </row>
    <row r="126" spans="1:17">
      <c r="A126" s="36"/>
      <c r="B126" s="37"/>
      <c r="C126" s="37"/>
      <c r="D126" s="37"/>
      <c r="E126" s="38"/>
      <c r="F126" s="66" t="s">
        <v>123</v>
      </c>
      <c r="G126" s="48">
        <v>10</v>
      </c>
      <c r="H126" s="48" t="s">
        <v>60</v>
      </c>
      <c r="I126" s="49">
        <v>110000</v>
      </c>
      <c r="J126" s="49">
        <f t="shared" si="8"/>
        <v>1100000</v>
      </c>
      <c r="K126" s="48">
        <v>15</v>
      </c>
      <c r="L126" s="77" t="s">
        <v>60</v>
      </c>
      <c r="M126" s="49">
        <v>110000</v>
      </c>
      <c r="N126" s="74">
        <f t="shared" si="7"/>
        <v>1650000</v>
      </c>
      <c r="O126" s="75">
        <f t="shared" si="6"/>
        <v>550000</v>
      </c>
      <c r="P126" s="53"/>
      <c r="Q126" s="64"/>
    </row>
    <row r="127" spans="1:17">
      <c r="A127" s="36"/>
      <c r="B127" s="37"/>
      <c r="C127" s="37"/>
      <c r="D127" s="37"/>
      <c r="E127" s="38"/>
      <c r="F127" s="66" t="s">
        <v>124</v>
      </c>
      <c r="G127" s="48">
        <v>10</v>
      </c>
      <c r="H127" s="48" t="s">
        <v>60</v>
      </c>
      <c r="I127" s="49">
        <v>110000</v>
      </c>
      <c r="J127" s="49">
        <f t="shared" si="8"/>
        <v>1100000</v>
      </c>
      <c r="K127" s="48">
        <v>15</v>
      </c>
      <c r="L127" s="77" t="s">
        <v>60</v>
      </c>
      <c r="M127" s="49">
        <v>110000</v>
      </c>
      <c r="N127" s="74">
        <f t="shared" si="7"/>
        <v>1650000</v>
      </c>
      <c r="O127" s="75">
        <f t="shared" si="6"/>
        <v>550000</v>
      </c>
      <c r="P127" s="53"/>
      <c r="Q127" s="64"/>
    </row>
    <row r="128" spans="1:17">
      <c r="A128" s="36"/>
      <c r="B128" s="37"/>
      <c r="C128" s="37"/>
      <c r="D128" s="37"/>
      <c r="E128" s="38"/>
      <c r="F128" s="66" t="s">
        <v>125</v>
      </c>
      <c r="G128" s="48">
        <v>10</v>
      </c>
      <c r="H128" s="48" t="s">
        <v>60</v>
      </c>
      <c r="I128" s="49">
        <v>110000</v>
      </c>
      <c r="J128" s="49">
        <f t="shared" si="8"/>
        <v>1100000</v>
      </c>
      <c r="K128" s="48">
        <v>15</v>
      </c>
      <c r="L128" s="77" t="s">
        <v>60</v>
      </c>
      <c r="M128" s="49">
        <v>110000</v>
      </c>
      <c r="N128" s="74">
        <f t="shared" si="7"/>
        <v>1650000</v>
      </c>
      <c r="O128" s="75">
        <f t="shared" si="6"/>
        <v>550000</v>
      </c>
      <c r="P128" s="53"/>
      <c r="Q128" s="64"/>
    </row>
    <row r="129" spans="1:17">
      <c r="A129" s="36"/>
      <c r="B129" s="37"/>
      <c r="C129" s="37"/>
      <c r="D129" s="37"/>
      <c r="E129" s="38"/>
      <c r="F129" s="52" t="s">
        <v>109</v>
      </c>
      <c r="G129" s="48">
        <v>10</v>
      </c>
      <c r="H129" s="48" t="s">
        <v>63</v>
      </c>
      <c r="I129" s="49">
        <v>55000</v>
      </c>
      <c r="J129" s="49">
        <f t="shared" si="8"/>
        <v>550000</v>
      </c>
      <c r="K129" s="48">
        <v>15</v>
      </c>
      <c r="L129" s="77" t="s">
        <v>63</v>
      </c>
      <c r="M129" s="49">
        <v>55000</v>
      </c>
      <c r="N129" s="74">
        <f t="shared" si="7"/>
        <v>825000</v>
      </c>
      <c r="O129" s="75">
        <f t="shared" si="6"/>
        <v>275000</v>
      </c>
      <c r="P129" s="53"/>
      <c r="Q129" s="64"/>
    </row>
    <row r="130" spans="1:17">
      <c r="A130" s="36"/>
      <c r="B130" s="37"/>
      <c r="C130" s="37"/>
      <c r="D130" s="37"/>
      <c r="E130" s="38"/>
      <c r="F130" s="39" t="s">
        <v>110</v>
      </c>
      <c r="G130" s="48">
        <v>4</v>
      </c>
      <c r="H130" s="48" t="s">
        <v>102</v>
      </c>
      <c r="I130" s="49">
        <v>65000</v>
      </c>
      <c r="J130" s="49">
        <f t="shared" si="8"/>
        <v>260000</v>
      </c>
      <c r="K130" s="48">
        <v>4</v>
      </c>
      <c r="L130" s="77" t="s">
        <v>102</v>
      </c>
      <c r="M130" s="49">
        <v>65000</v>
      </c>
      <c r="N130" s="74">
        <f t="shared" si="7"/>
        <v>260000</v>
      </c>
      <c r="O130" s="75">
        <f t="shared" si="6"/>
        <v>0</v>
      </c>
      <c r="P130" s="53"/>
      <c r="Q130" s="64"/>
    </row>
    <row r="131" spans="1:17">
      <c r="A131" s="36"/>
      <c r="B131" s="37"/>
      <c r="C131" s="37"/>
      <c r="D131" s="37"/>
      <c r="E131" s="38"/>
      <c r="F131" s="39" t="s">
        <v>111</v>
      </c>
      <c r="G131" s="48">
        <v>10</v>
      </c>
      <c r="H131" s="48" t="s">
        <v>60</v>
      </c>
      <c r="I131" s="49">
        <v>10000</v>
      </c>
      <c r="J131" s="49">
        <f t="shared" si="8"/>
        <v>100000</v>
      </c>
      <c r="K131" s="48">
        <v>10</v>
      </c>
      <c r="L131" s="77" t="s">
        <v>60</v>
      </c>
      <c r="M131" s="49">
        <v>10000</v>
      </c>
      <c r="N131" s="74">
        <f t="shared" si="7"/>
        <v>100000</v>
      </c>
      <c r="O131" s="75">
        <f t="shared" si="6"/>
        <v>0</v>
      </c>
      <c r="P131" s="53"/>
      <c r="Q131" s="64"/>
    </row>
    <row r="132" spans="1:17">
      <c r="A132" s="36"/>
      <c r="B132" s="37"/>
      <c r="C132" s="37"/>
      <c r="D132" s="37"/>
      <c r="E132" s="38"/>
      <c r="F132" s="39" t="s">
        <v>112</v>
      </c>
      <c r="G132" s="48">
        <v>10</v>
      </c>
      <c r="H132" s="48" t="s">
        <v>60</v>
      </c>
      <c r="I132" s="49">
        <v>15000</v>
      </c>
      <c r="J132" s="49">
        <f t="shared" si="8"/>
        <v>150000</v>
      </c>
      <c r="K132" s="48">
        <v>10</v>
      </c>
      <c r="L132" s="77" t="s">
        <v>60</v>
      </c>
      <c r="M132" s="49">
        <v>15000</v>
      </c>
      <c r="N132" s="74">
        <f t="shared" si="7"/>
        <v>150000</v>
      </c>
      <c r="O132" s="75">
        <f t="shared" si="6"/>
        <v>0</v>
      </c>
      <c r="P132" s="53"/>
      <c r="Q132" s="64"/>
    </row>
    <row r="133" spans="1:17">
      <c r="A133" s="36"/>
      <c r="B133" s="37"/>
      <c r="C133" s="37"/>
      <c r="D133" s="37"/>
      <c r="E133" s="38"/>
      <c r="F133" s="39" t="s">
        <v>113</v>
      </c>
      <c r="G133" s="48">
        <v>5</v>
      </c>
      <c r="H133" s="48" t="s">
        <v>60</v>
      </c>
      <c r="I133" s="49">
        <v>250000</v>
      </c>
      <c r="J133" s="49">
        <f t="shared" si="8"/>
        <v>1250000</v>
      </c>
      <c r="K133" s="48">
        <v>5</v>
      </c>
      <c r="L133" s="77" t="s">
        <v>60</v>
      </c>
      <c r="M133" s="49">
        <v>250000</v>
      </c>
      <c r="N133" s="74">
        <f t="shared" si="7"/>
        <v>1250000</v>
      </c>
      <c r="O133" s="75">
        <f t="shared" si="6"/>
        <v>0</v>
      </c>
      <c r="P133" s="53"/>
      <c r="Q133" s="64"/>
    </row>
    <row r="134" spans="1:17">
      <c r="A134" s="36"/>
      <c r="B134" s="37"/>
      <c r="C134" s="37"/>
      <c r="D134" s="37"/>
      <c r="E134" s="38"/>
      <c r="F134" s="39" t="s">
        <v>114</v>
      </c>
      <c r="G134" s="48">
        <v>5</v>
      </c>
      <c r="H134" s="48" t="s">
        <v>60</v>
      </c>
      <c r="I134" s="49">
        <v>100000</v>
      </c>
      <c r="J134" s="49">
        <f t="shared" si="8"/>
        <v>500000</v>
      </c>
      <c r="K134" s="48">
        <v>5</v>
      </c>
      <c r="L134" s="77" t="s">
        <v>60</v>
      </c>
      <c r="M134" s="49">
        <v>100000</v>
      </c>
      <c r="N134" s="74">
        <f t="shared" si="7"/>
        <v>500000</v>
      </c>
      <c r="O134" s="75">
        <f t="shared" si="6"/>
        <v>0</v>
      </c>
      <c r="P134" s="53"/>
      <c r="Q134" s="64"/>
    </row>
    <row r="135" spans="1:17">
      <c r="A135" s="36"/>
      <c r="B135" s="37"/>
      <c r="C135" s="37"/>
      <c r="D135" s="37"/>
      <c r="E135" s="38"/>
      <c r="F135" s="39" t="s">
        <v>115</v>
      </c>
      <c r="G135" s="48">
        <v>6</v>
      </c>
      <c r="H135" s="48" t="s">
        <v>102</v>
      </c>
      <c r="I135" s="49">
        <v>20000</v>
      </c>
      <c r="J135" s="49">
        <f t="shared" si="8"/>
        <v>120000</v>
      </c>
      <c r="K135" s="48">
        <v>6</v>
      </c>
      <c r="L135" s="77" t="s">
        <v>102</v>
      </c>
      <c r="M135" s="49">
        <v>20000</v>
      </c>
      <c r="N135" s="74">
        <f t="shared" si="7"/>
        <v>120000</v>
      </c>
      <c r="O135" s="75">
        <f t="shared" si="6"/>
        <v>0</v>
      </c>
      <c r="P135" s="53"/>
      <c r="Q135" s="64"/>
    </row>
    <row r="136" spans="1:17">
      <c r="A136" s="36"/>
      <c r="B136" s="37"/>
      <c r="C136" s="37"/>
      <c r="D136" s="37"/>
      <c r="E136" s="38"/>
      <c r="F136" s="39" t="s">
        <v>116</v>
      </c>
      <c r="G136" s="48">
        <v>10</v>
      </c>
      <c r="H136" s="48" t="s">
        <v>63</v>
      </c>
      <c r="I136" s="49">
        <v>50000</v>
      </c>
      <c r="J136" s="49">
        <f t="shared" si="8"/>
        <v>500000</v>
      </c>
      <c r="K136" s="48">
        <v>10</v>
      </c>
      <c r="L136" s="77" t="s">
        <v>63</v>
      </c>
      <c r="M136" s="49">
        <v>50000</v>
      </c>
      <c r="N136" s="74">
        <f t="shared" si="7"/>
        <v>500000</v>
      </c>
      <c r="O136" s="75">
        <f t="shared" si="6"/>
        <v>0</v>
      </c>
      <c r="P136" s="53"/>
      <c r="Q136" s="64"/>
    </row>
    <row r="137" spans="1:17">
      <c r="A137" s="36"/>
      <c r="B137" s="37"/>
      <c r="C137" s="37"/>
      <c r="D137" s="37"/>
      <c r="E137" s="38"/>
      <c r="F137" s="39" t="s">
        <v>117</v>
      </c>
      <c r="G137" s="48">
        <v>16</v>
      </c>
      <c r="H137" s="48" t="s">
        <v>60</v>
      </c>
      <c r="I137" s="49">
        <v>800000</v>
      </c>
      <c r="J137" s="49">
        <f t="shared" si="8"/>
        <v>12800000</v>
      </c>
      <c r="K137" s="48">
        <v>16</v>
      </c>
      <c r="L137" s="77" t="s">
        <v>60</v>
      </c>
      <c r="M137" s="49">
        <v>800000</v>
      </c>
      <c r="N137" s="74">
        <f t="shared" si="7"/>
        <v>12800000</v>
      </c>
      <c r="O137" s="75">
        <f t="shared" si="6"/>
        <v>0</v>
      </c>
      <c r="P137" s="53"/>
      <c r="Q137" s="64"/>
    </row>
    <row r="138" spans="1:17">
      <c r="A138" s="36"/>
      <c r="B138" s="37"/>
      <c r="C138" s="37"/>
      <c r="D138" s="37"/>
      <c r="E138" s="38"/>
      <c r="F138" s="67" t="s">
        <v>264</v>
      </c>
      <c r="G138" s="48">
        <v>2</v>
      </c>
      <c r="H138" s="48" t="s">
        <v>126</v>
      </c>
      <c r="I138" s="49">
        <v>5000000</v>
      </c>
      <c r="J138" s="49">
        <f t="shared" si="8"/>
        <v>10000000</v>
      </c>
      <c r="K138" s="48">
        <v>3</v>
      </c>
      <c r="L138" s="77" t="s">
        <v>126</v>
      </c>
      <c r="M138" s="49">
        <v>5000000</v>
      </c>
      <c r="N138" s="74">
        <f t="shared" si="7"/>
        <v>15000000</v>
      </c>
      <c r="O138" s="75">
        <f t="shared" si="6"/>
        <v>5000000</v>
      </c>
      <c r="P138" s="53"/>
      <c r="Q138" s="64"/>
    </row>
    <row r="139" spans="1:17">
      <c r="A139" s="36"/>
      <c r="B139" s="37"/>
      <c r="C139" s="37"/>
      <c r="D139" s="37"/>
      <c r="E139" s="38"/>
      <c r="F139" s="52" t="s">
        <v>118</v>
      </c>
      <c r="G139" s="48">
        <v>20</v>
      </c>
      <c r="H139" s="48" t="s">
        <v>60</v>
      </c>
      <c r="I139" s="49">
        <v>110000</v>
      </c>
      <c r="J139" s="49">
        <f t="shared" si="8"/>
        <v>2200000</v>
      </c>
      <c r="K139" s="48">
        <v>20</v>
      </c>
      <c r="L139" s="77" t="s">
        <v>60</v>
      </c>
      <c r="M139" s="49">
        <v>110000</v>
      </c>
      <c r="N139" s="74">
        <f t="shared" si="7"/>
        <v>2200000</v>
      </c>
      <c r="O139" s="75">
        <f t="shared" si="6"/>
        <v>0</v>
      </c>
      <c r="P139" s="53"/>
      <c r="Q139" s="64"/>
    </row>
    <row r="140" spans="1:17">
      <c r="A140" s="36"/>
      <c r="B140" s="37"/>
      <c r="C140" s="37"/>
      <c r="D140" s="37"/>
      <c r="E140" s="38"/>
      <c r="F140" s="39" t="s">
        <v>119</v>
      </c>
      <c r="G140" s="48">
        <v>10</v>
      </c>
      <c r="H140" s="48" t="s">
        <v>60</v>
      </c>
      <c r="I140" s="49">
        <v>110000</v>
      </c>
      <c r="J140" s="49">
        <f t="shared" si="8"/>
        <v>1100000</v>
      </c>
      <c r="K140" s="48">
        <v>15</v>
      </c>
      <c r="L140" s="77" t="s">
        <v>60</v>
      </c>
      <c r="M140" s="49">
        <v>110000</v>
      </c>
      <c r="N140" s="74">
        <f t="shared" si="7"/>
        <v>1650000</v>
      </c>
      <c r="O140" s="75">
        <f t="shared" si="6"/>
        <v>550000</v>
      </c>
      <c r="P140" s="53"/>
      <c r="Q140" s="64"/>
    </row>
    <row r="141" spans="1:17">
      <c r="A141" s="36"/>
      <c r="B141" s="37"/>
      <c r="C141" s="37"/>
      <c r="D141" s="37"/>
      <c r="E141" s="38"/>
      <c r="F141" s="39" t="s">
        <v>120</v>
      </c>
      <c r="G141" s="48">
        <v>10</v>
      </c>
      <c r="H141" s="48" t="s">
        <v>60</v>
      </c>
      <c r="I141" s="49">
        <v>110000</v>
      </c>
      <c r="J141" s="49">
        <f t="shared" si="8"/>
        <v>1100000</v>
      </c>
      <c r="K141" s="48">
        <v>15</v>
      </c>
      <c r="L141" s="77" t="s">
        <v>60</v>
      </c>
      <c r="M141" s="49">
        <v>110000</v>
      </c>
      <c r="N141" s="74">
        <f t="shared" si="7"/>
        <v>1650000</v>
      </c>
      <c r="O141" s="75">
        <f t="shared" si="6"/>
        <v>550000</v>
      </c>
      <c r="P141" s="53"/>
      <c r="Q141" s="64"/>
    </row>
    <row r="142" spans="1:17">
      <c r="A142" s="36"/>
      <c r="B142" s="37"/>
      <c r="C142" s="37"/>
      <c r="D142" s="37"/>
      <c r="E142" s="38"/>
      <c r="F142" s="39" t="s">
        <v>121</v>
      </c>
      <c r="G142" s="48">
        <v>10</v>
      </c>
      <c r="H142" s="48" t="s">
        <v>60</v>
      </c>
      <c r="I142" s="49">
        <v>110000</v>
      </c>
      <c r="J142" s="49">
        <f t="shared" si="8"/>
        <v>1100000</v>
      </c>
      <c r="K142" s="48">
        <v>15</v>
      </c>
      <c r="L142" s="77" t="s">
        <v>60</v>
      </c>
      <c r="M142" s="49">
        <v>110000</v>
      </c>
      <c r="N142" s="74">
        <f t="shared" si="7"/>
        <v>1650000</v>
      </c>
      <c r="O142" s="75">
        <f t="shared" si="6"/>
        <v>550000</v>
      </c>
      <c r="P142" s="53"/>
      <c r="Q142" s="64"/>
    </row>
    <row r="143" spans="1:17">
      <c r="A143" s="36"/>
      <c r="B143" s="37"/>
      <c r="C143" s="37"/>
      <c r="D143" s="37"/>
      <c r="E143" s="38"/>
      <c r="F143" s="78"/>
      <c r="G143" s="48"/>
      <c r="H143" s="48"/>
      <c r="I143" s="49"/>
      <c r="J143" s="49"/>
      <c r="K143" s="76"/>
      <c r="L143" s="77"/>
      <c r="M143" s="49"/>
      <c r="N143" s="74"/>
      <c r="O143" s="75"/>
      <c r="P143" s="53"/>
      <c r="Q143" s="64"/>
    </row>
    <row r="144" spans="1:17">
      <c r="A144" s="54">
        <v>5</v>
      </c>
      <c r="B144" s="57">
        <v>2</v>
      </c>
      <c r="C144" s="56">
        <v>2</v>
      </c>
      <c r="D144" s="60" t="s">
        <v>262</v>
      </c>
      <c r="E144" s="61" t="s">
        <v>265</v>
      </c>
      <c r="F144" s="78" t="s">
        <v>127</v>
      </c>
      <c r="G144" s="39"/>
      <c r="H144" s="48"/>
      <c r="I144" s="53"/>
      <c r="J144" s="50"/>
      <c r="K144" s="53"/>
      <c r="L144" s="48"/>
      <c r="M144" s="53"/>
      <c r="N144" s="63">
        <f t="shared" si="7"/>
        <v>0</v>
      </c>
      <c r="O144" s="45">
        <f t="shared" si="6"/>
        <v>0</v>
      </c>
      <c r="P144" s="53"/>
      <c r="Q144" s="64"/>
    </row>
    <row r="145" spans="1:17">
      <c r="A145" s="36"/>
      <c r="B145" s="37"/>
      <c r="C145" s="37"/>
      <c r="D145" s="37"/>
      <c r="E145" s="38"/>
      <c r="F145" s="39" t="s">
        <v>128</v>
      </c>
      <c r="G145" s="48"/>
      <c r="H145" s="48"/>
      <c r="I145" s="53"/>
      <c r="J145" s="50"/>
      <c r="K145" s="53"/>
      <c r="L145" s="48"/>
      <c r="M145" s="53"/>
      <c r="N145" s="63">
        <f t="shared" si="7"/>
        <v>0</v>
      </c>
      <c r="O145" s="45">
        <f t="shared" si="6"/>
        <v>0</v>
      </c>
      <c r="P145" s="53"/>
      <c r="Q145" s="64"/>
    </row>
    <row r="146" spans="1:17">
      <c r="A146" s="36"/>
      <c r="B146" s="37"/>
      <c r="C146" s="37"/>
      <c r="D146" s="37"/>
      <c r="E146" s="38"/>
      <c r="F146" s="39" t="s">
        <v>129</v>
      </c>
      <c r="G146" s="48">
        <v>1</v>
      </c>
      <c r="H146" s="48" t="s">
        <v>140</v>
      </c>
      <c r="I146" s="49">
        <v>15000000</v>
      </c>
      <c r="J146" s="49">
        <f t="shared" si="8"/>
        <v>15000000</v>
      </c>
      <c r="K146" s="76">
        <v>1</v>
      </c>
      <c r="L146" s="77" t="s">
        <v>140</v>
      </c>
      <c r="M146" s="49">
        <v>20000000</v>
      </c>
      <c r="N146" s="74">
        <f t="shared" si="7"/>
        <v>20000000</v>
      </c>
      <c r="O146" s="75">
        <f t="shared" si="6"/>
        <v>5000000</v>
      </c>
      <c r="P146" s="76"/>
      <c r="Q146" s="64"/>
    </row>
    <row r="147" spans="1:17">
      <c r="A147" s="36"/>
      <c r="B147" s="37"/>
      <c r="C147" s="37"/>
      <c r="D147" s="37"/>
      <c r="E147" s="38"/>
      <c r="F147" s="39"/>
      <c r="G147" s="48"/>
      <c r="H147" s="48"/>
      <c r="I147" s="49"/>
      <c r="J147" s="49"/>
      <c r="K147" s="76"/>
      <c r="L147" s="77"/>
      <c r="M147" s="49"/>
      <c r="N147" s="74"/>
      <c r="O147" s="75"/>
      <c r="P147" s="76"/>
      <c r="Q147" s="64"/>
    </row>
    <row r="148" spans="1:17">
      <c r="A148" s="54">
        <v>5</v>
      </c>
      <c r="B148" s="57">
        <v>2</v>
      </c>
      <c r="C148" s="56">
        <v>2</v>
      </c>
      <c r="D148" s="60" t="s">
        <v>262</v>
      </c>
      <c r="E148" s="61" t="s">
        <v>266</v>
      </c>
      <c r="F148" s="39" t="s">
        <v>130</v>
      </c>
      <c r="G148" s="48"/>
      <c r="H148" s="48"/>
      <c r="I148" s="76"/>
      <c r="J148" s="49"/>
      <c r="K148" s="76"/>
      <c r="L148" s="77"/>
      <c r="M148" s="76"/>
      <c r="N148" s="74">
        <f t="shared" si="7"/>
        <v>0</v>
      </c>
      <c r="O148" s="75">
        <f t="shared" si="6"/>
        <v>0</v>
      </c>
      <c r="P148" s="76"/>
      <c r="Q148" s="64"/>
    </row>
    <row r="149" spans="1:17" s="149" customFormat="1">
      <c r="A149" s="201"/>
      <c r="B149" s="202"/>
      <c r="C149" s="202"/>
      <c r="D149" s="202"/>
      <c r="E149" s="203"/>
      <c r="F149" s="217" t="s">
        <v>131</v>
      </c>
      <c r="G149" s="212">
        <v>2500</v>
      </c>
      <c r="H149" s="205" t="s">
        <v>141</v>
      </c>
      <c r="I149" s="219">
        <v>6000</v>
      </c>
      <c r="J149" s="207">
        <f t="shared" si="8"/>
        <v>15000000</v>
      </c>
      <c r="K149" s="212">
        <v>3500</v>
      </c>
      <c r="L149" s="212" t="s">
        <v>141</v>
      </c>
      <c r="M149" s="219">
        <v>6000</v>
      </c>
      <c r="N149" s="213">
        <f t="shared" si="7"/>
        <v>21000000</v>
      </c>
      <c r="O149" s="214">
        <f t="shared" si="6"/>
        <v>6000000</v>
      </c>
      <c r="P149" s="219"/>
      <c r="Q149" s="216"/>
    </row>
    <row r="150" spans="1:17" s="149" customFormat="1">
      <c r="A150" s="201"/>
      <c r="B150" s="202"/>
      <c r="C150" s="202"/>
      <c r="D150" s="202"/>
      <c r="E150" s="203"/>
      <c r="F150" s="204" t="s">
        <v>132</v>
      </c>
      <c r="G150" s="205">
        <v>500</v>
      </c>
      <c r="H150" s="205" t="s">
        <v>141</v>
      </c>
      <c r="I150" s="207">
        <v>3000</v>
      </c>
      <c r="J150" s="207">
        <f t="shared" si="8"/>
        <v>1500000</v>
      </c>
      <c r="K150" s="205">
        <v>800</v>
      </c>
      <c r="L150" s="212" t="s">
        <v>141</v>
      </c>
      <c r="M150" s="207">
        <v>3000</v>
      </c>
      <c r="N150" s="213">
        <f t="shared" si="7"/>
        <v>2400000</v>
      </c>
      <c r="O150" s="214">
        <f t="shared" si="6"/>
        <v>900000</v>
      </c>
      <c r="P150" s="231"/>
    </row>
    <row r="151" spans="1:17">
      <c r="A151" s="36"/>
      <c r="B151" s="37"/>
      <c r="C151" s="37"/>
      <c r="D151" s="37"/>
      <c r="E151" s="38"/>
      <c r="F151" s="39" t="s">
        <v>133</v>
      </c>
      <c r="G151" s="48">
        <v>1</v>
      </c>
      <c r="H151" s="48" t="s">
        <v>142</v>
      </c>
      <c r="I151" s="49">
        <v>4000000</v>
      </c>
      <c r="J151" s="49">
        <f t="shared" si="8"/>
        <v>4000000</v>
      </c>
      <c r="K151" s="76">
        <v>1</v>
      </c>
      <c r="L151" s="77" t="s">
        <v>142</v>
      </c>
      <c r="M151" s="49">
        <v>4000000</v>
      </c>
      <c r="N151" s="74">
        <f t="shared" si="7"/>
        <v>4000000</v>
      </c>
      <c r="O151" s="75">
        <f t="shared" si="6"/>
        <v>0</v>
      </c>
      <c r="P151" s="44"/>
    </row>
    <row r="152" spans="1:17">
      <c r="A152" s="36"/>
      <c r="B152" s="37"/>
      <c r="C152" s="37"/>
      <c r="D152" s="37"/>
      <c r="E152" s="38"/>
      <c r="F152" s="39"/>
      <c r="G152" s="48"/>
      <c r="H152" s="48"/>
      <c r="I152" s="49"/>
      <c r="J152" s="49"/>
      <c r="K152" s="76"/>
      <c r="L152" s="77"/>
      <c r="M152" s="49"/>
      <c r="N152" s="74"/>
      <c r="O152" s="75"/>
      <c r="P152" s="44"/>
    </row>
    <row r="153" spans="1:17">
      <c r="A153" s="54">
        <v>5</v>
      </c>
      <c r="B153" s="57">
        <v>2</v>
      </c>
      <c r="C153" s="56">
        <v>2</v>
      </c>
      <c r="D153" s="60" t="s">
        <v>262</v>
      </c>
      <c r="E153" s="61" t="s">
        <v>267</v>
      </c>
      <c r="F153" s="39" t="s">
        <v>134</v>
      </c>
      <c r="G153" s="48"/>
      <c r="H153" s="48"/>
      <c r="I153" s="76"/>
      <c r="J153" s="49"/>
      <c r="K153" s="76"/>
      <c r="L153" s="77"/>
      <c r="M153" s="76"/>
      <c r="N153" s="74">
        <f t="shared" si="7"/>
        <v>0</v>
      </c>
      <c r="O153" s="75"/>
      <c r="P153" s="44"/>
    </row>
    <row r="154" spans="1:17">
      <c r="A154" s="36"/>
      <c r="B154" s="37"/>
      <c r="C154" s="37"/>
      <c r="D154" s="37"/>
      <c r="E154" s="38"/>
      <c r="F154" s="39" t="s">
        <v>135</v>
      </c>
      <c r="G154" s="48"/>
      <c r="H154" s="48"/>
      <c r="I154" s="76"/>
      <c r="J154" s="76"/>
      <c r="K154" s="76"/>
      <c r="L154" s="77"/>
      <c r="M154" s="76"/>
      <c r="N154" s="74">
        <f t="shared" si="7"/>
        <v>0</v>
      </c>
      <c r="O154" s="75">
        <f t="shared" si="6"/>
        <v>0</v>
      </c>
      <c r="P154" s="44"/>
    </row>
    <row r="155" spans="1:17">
      <c r="A155" s="36"/>
      <c r="B155" s="37"/>
      <c r="C155" s="37"/>
      <c r="D155" s="37"/>
      <c r="E155" s="38"/>
      <c r="F155" s="39" t="s">
        <v>136</v>
      </c>
      <c r="G155" s="48">
        <v>1</v>
      </c>
      <c r="H155" s="48" t="s">
        <v>142</v>
      </c>
      <c r="I155" s="49">
        <v>125000000</v>
      </c>
      <c r="J155" s="49">
        <f t="shared" ref="J155" si="9">I155*G155</f>
        <v>125000000</v>
      </c>
      <c r="K155" s="76">
        <v>1</v>
      </c>
      <c r="L155" s="77" t="s">
        <v>142</v>
      </c>
      <c r="M155" s="49">
        <v>125000000</v>
      </c>
      <c r="N155" s="74">
        <f t="shared" si="7"/>
        <v>125000000</v>
      </c>
      <c r="O155" s="75">
        <f t="shared" si="6"/>
        <v>0</v>
      </c>
      <c r="P155" s="44"/>
    </row>
    <row r="156" spans="1:17">
      <c r="A156" s="36"/>
      <c r="B156" s="37"/>
      <c r="C156" s="37"/>
      <c r="D156" s="37"/>
      <c r="E156" s="38"/>
      <c r="F156" s="52" t="s">
        <v>137</v>
      </c>
      <c r="G156" s="48"/>
      <c r="H156" s="48"/>
      <c r="I156" s="76"/>
      <c r="J156" s="76"/>
      <c r="K156" s="76"/>
      <c r="L156" s="77"/>
      <c r="M156" s="76"/>
      <c r="N156" s="74">
        <f t="shared" si="7"/>
        <v>0</v>
      </c>
      <c r="O156" s="75">
        <f t="shared" si="6"/>
        <v>0</v>
      </c>
      <c r="P156" s="44"/>
    </row>
    <row r="157" spans="1:17">
      <c r="A157" s="36"/>
      <c r="B157" s="37"/>
      <c r="C157" s="37"/>
      <c r="D157" s="37"/>
      <c r="E157" s="38"/>
      <c r="F157" s="52"/>
      <c r="G157" s="48"/>
      <c r="H157" s="48"/>
      <c r="I157" s="76"/>
      <c r="J157" s="76"/>
      <c r="K157" s="76"/>
      <c r="L157" s="77"/>
      <c r="M157" s="76"/>
      <c r="N157" s="74"/>
      <c r="O157" s="75"/>
      <c r="P157" s="44"/>
    </row>
    <row r="158" spans="1:17">
      <c r="A158" s="54">
        <v>5</v>
      </c>
      <c r="B158" s="57">
        <v>2</v>
      </c>
      <c r="C158" s="56">
        <v>2</v>
      </c>
      <c r="D158" s="60" t="s">
        <v>262</v>
      </c>
      <c r="E158" s="61" t="s">
        <v>268</v>
      </c>
      <c r="F158" s="39" t="s">
        <v>139</v>
      </c>
      <c r="G158" s="48"/>
      <c r="H158" s="48"/>
      <c r="I158" s="76"/>
      <c r="J158" s="49"/>
      <c r="K158" s="76"/>
      <c r="L158" s="77"/>
      <c r="M158" s="76"/>
      <c r="N158" s="74">
        <f t="shared" si="7"/>
        <v>0</v>
      </c>
      <c r="O158" s="75"/>
      <c r="P158" s="44"/>
    </row>
    <row r="159" spans="1:17">
      <c r="A159" s="36"/>
      <c r="B159" s="37"/>
      <c r="C159" s="37"/>
      <c r="D159" s="37"/>
      <c r="E159" s="38"/>
      <c r="F159" s="39" t="s">
        <v>138</v>
      </c>
      <c r="G159" s="48"/>
      <c r="H159" s="48"/>
      <c r="I159" s="76"/>
      <c r="J159" s="76"/>
      <c r="K159" s="76"/>
      <c r="L159" s="77"/>
      <c r="M159" s="76"/>
      <c r="N159" s="74">
        <f t="shared" si="7"/>
        <v>0</v>
      </c>
      <c r="O159" s="75">
        <f t="shared" si="6"/>
        <v>0</v>
      </c>
      <c r="P159" s="44"/>
    </row>
    <row r="160" spans="1:17">
      <c r="A160" s="36"/>
      <c r="B160" s="37"/>
      <c r="C160" s="37"/>
      <c r="D160" s="37"/>
      <c r="E160" s="38"/>
      <c r="F160" s="39" t="s">
        <v>143</v>
      </c>
      <c r="G160" s="48">
        <v>25</v>
      </c>
      <c r="H160" s="48" t="s">
        <v>60</v>
      </c>
      <c r="I160" s="49">
        <v>400000</v>
      </c>
      <c r="J160" s="49">
        <f t="shared" ref="J160" si="10">I160*G160</f>
        <v>10000000</v>
      </c>
      <c r="K160" s="76">
        <v>0</v>
      </c>
      <c r="L160" s="77">
        <v>0</v>
      </c>
      <c r="M160" s="49">
        <v>0</v>
      </c>
      <c r="N160" s="74">
        <f>M160*K160</f>
        <v>0</v>
      </c>
      <c r="O160" s="75">
        <f t="shared" si="6"/>
        <v>-10000000</v>
      </c>
      <c r="P160" s="44"/>
    </row>
    <row r="161" spans="1:16">
      <c r="A161" s="36"/>
      <c r="B161" s="37"/>
      <c r="C161" s="37"/>
      <c r="D161" s="37"/>
      <c r="E161" s="38"/>
      <c r="F161" s="39" t="s">
        <v>143</v>
      </c>
      <c r="G161" s="48">
        <v>0</v>
      </c>
      <c r="H161" s="48">
        <v>0</v>
      </c>
      <c r="I161" s="49">
        <v>0</v>
      </c>
      <c r="J161" s="49">
        <v>0</v>
      </c>
      <c r="K161" s="76">
        <v>1</v>
      </c>
      <c r="L161" s="77" t="s">
        <v>176</v>
      </c>
      <c r="M161" s="49">
        <v>9500000</v>
      </c>
      <c r="N161" s="74">
        <f>M161*K161</f>
        <v>9500000</v>
      </c>
      <c r="O161" s="75">
        <f t="shared" si="6"/>
        <v>9500000</v>
      </c>
      <c r="P161" s="44"/>
    </row>
    <row r="162" spans="1:16">
      <c r="A162" s="36"/>
      <c r="B162" s="37"/>
      <c r="C162" s="37"/>
      <c r="D162" s="37"/>
      <c r="E162" s="38"/>
      <c r="F162" s="67" t="s">
        <v>578</v>
      </c>
      <c r="G162" s="48">
        <v>0</v>
      </c>
      <c r="H162" s="48">
        <v>0</v>
      </c>
      <c r="I162" s="49">
        <v>0</v>
      </c>
      <c r="J162" s="49">
        <v>0</v>
      </c>
      <c r="K162" s="76">
        <v>1</v>
      </c>
      <c r="L162" s="77" t="s">
        <v>176</v>
      </c>
      <c r="M162" s="49">
        <v>2000000</v>
      </c>
      <c r="N162" s="74">
        <f>M162*K162</f>
        <v>2000000</v>
      </c>
      <c r="O162" s="75">
        <f t="shared" ref="O162" si="11">N162-J162</f>
        <v>2000000</v>
      </c>
      <c r="P162" s="44"/>
    </row>
    <row r="163" spans="1:16">
      <c r="A163" s="54">
        <v>5</v>
      </c>
      <c r="B163" s="57">
        <v>2</v>
      </c>
      <c r="C163" s="56">
        <v>2</v>
      </c>
      <c r="D163" s="55">
        <v>3</v>
      </c>
      <c r="E163" s="58"/>
      <c r="F163" s="43" t="s">
        <v>144</v>
      </c>
      <c r="G163" s="48"/>
      <c r="H163" s="48"/>
      <c r="I163" s="76"/>
      <c r="J163" s="76"/>
      <c r="K163" s="76"/>
      <c r="L163" s="77"/>
      <c r="M163" s="76"/>
      <c r="N163" s="74">
        <f t="shared" si="7"/>
        <v>0</v>
      </c>
      <c r="O163" s="75">
        <f t="shared" si="6"/>
        <v>0</v>
      </c>
      <c r="P163" s="44"/>
    </row>
    <row r="164" spans="1:16">
      <c r="A164" s="54">
        <v>5</v>
      </c>
      <c r="B164" s="57">
        <v>2</v>
      </c>
      <c r="C164" s="56">
        <v>2</v>
      </c>
      <c r="D164" s="55">
        <v>3</v>
      </c>
      <c r="E164" s="68">
        <v>1</v>
      </c>
      <c r="F164" s="39" t="s">
        <v>145</v>
      </c>
      <c r="G164" s="48"/>
      <c r="H164" s="48"/>
      <c r="I164" s="76"/>
      <c r="J164" s="49"/>
      <c r="K164" s="76"/>
      <c r="L164" s="77"/>
      <c r="M164" s="76"/>
      <c r="N164" s="74">
        <f t="shared" si="7"/>
        <v>0</v>
      </c>
      <c r="O164" s="75"/>
      <c r="P164" s="44"/>
    </row>
    <row r="165" spans="1:16">
      <c r="A165" s="36"/>
      <c r="B165" s="37"/>
      <c r="C165" s="37"/>
      <c r="D165" s="37"/>
      <c r="E165" s="38"/>
      <c r="F165" s="39" t="s">
        <v>146</v>
      </c>
      <c r="G165" s="53">
        <v>1</v>
      </c>
      <c r="H165" s="53" t="s">
        <v>142</v>
      </c>
      <c r="I165" s="76">
        <v>6433800</v>
      </c>
      <c r="J165" s="76">
        <f>I165*G165</f>
        <v>6433800</v>
      </c>
      <c r="K165" s="76">
        <v>1</v>
      </c>
      <c r="L165" s="76" t="s">
        <v>142</v>
      </c>
      <c r="M165" s="76">
        <f>6500000+(500000*4)</f>
        <v>8500000</v>
      </c>
      <c r="N165" s="74">
        <f t="shared" si="7"/>
        <v>8500000</v>
      </c>
      <c r="O165" s="75">
        <f t="shared" si="6"/>
        <v>2066200</v>
      </c>
      <c r="P165" s="44"/>
    </row>
    <row r="166" spans="1:16">
      <c r="A166" s="36"/>
      <c r="B166" s="37"/>
      <c r="C166" s="37"/>
      <c r="D166" s="37"/>
      <c r="E166" s="38"/>
      <c r="F166" s="39" t="s">
        <v>147</v>
      </c>
      <c r="G166" s="48"/>
      <c r="H166" s="48"/>
      <c r="I166" s="76"/>
      <c r="J166" s="49"/>
      <c r="K166" s="76"/>
      <c r="L166" s="77"/>
      <c r="M166" s="76"/>
      <c r="N166" s="74">
        <f t="shared" si="7"/>
        <v>0</v>
      </c>
      <c r="O166" s="75"/>
      <c r="P166" s="44"/>
    </row>
    <row r="167" spans="1:16">
      <c r="A167" s="36"/>
      <c r="B167" s="37"/>
      <c r="C167" s="37"/>
      <c r="D167" s="37"/>
      <c r="E167" s="38"/>
      <c r="F167" s="39" t="s">
        <v>148</v>
      </c>
      <c r="G167" s="53">
        <v>1</v>
      </c>
      <c r="H167" s="53" t="s">
        <v>176</v>
      </c>
      <c r="I167" s="76">
        <v>8600000</v>
      </c>
      <c r="J167" s="76">
        <f>I167*G167</f>
        <v>8600000</v>
      </c>
      <c r="K167" s="76">
        <v>0</v>
      </c>
      <c r="L167" s="76">
        <v>0</v>
      </c>
      <c r="M167" s="76">
        <v>0</v>
      </c>
      <c r="N167" s="74">
        <f t="shared" si="7"/>
        <v>0</v>
      </c>
      <c r="O167" s="75">
        <f t="shared" si="6"/>
        <v>-8600000</v>
      </c>
      <c r="P167" s="44"/>
    </row>
    <row r="168" spans="1:16">
      <c r="A168" s="36"/>
      <c r="B168" s="37"/>
      <c r="C168" s="37"/>
      <c r="D168" s="37"/>
      <c r="E168" s="38"/>
      <c r="F168" s="39"/>
      <c r="G168" s="53"/>
      <c r="H168" s="53"/>
      <c r="I168" s="76"/>
      <c r="J168" s="76"/>
      <c r="K168" s="76"/>
      <c r="L168" s="76"/>
      <c r="M168" s="76"/>
      <c r="N168" s="74"/>
      <c r="O168" s="75"/>
      <c r="P168" s="44"/>
    </row>
    <row r="169" spans="1:16">
      <c r="A169" s="54">
        <v>5</v>
      </c>
      <c r="B169" s="57">
        <v>2</v>
      </c>
      <c r="C169" s="56">
        <v>2</v>
      </c>
      <c r="D169" s="55">
        <v>3</v>
      </c>
      <c r="E169" s="68">
        <v>3</v>
      </c>
      <c r="F169" s="39" t="s">
        <v>149</v>
      </c>
      <c r="G169" s="48"/>
      <c r="H169" s="48"/>
      <c r="I169" s="76"/>
      <c r="J169" s="49"/>
      <c r="K169" s="76"/>
      <c r="L169" s="77"/>
      <c r="M169" s="76"/>
      <c r="N169" s="74">
        <f t="shared" si="7"/>
        <v>0</v>
      </c>
      <c r="O169" s="75"/>
      <c r="P169" s="44"/>
    </row>
    <row r="170" spans="1:16">
      <c r="A170" s="36"/>
      <c r="B170" s="37"/>
      <c r="C170" s="37"/>
      <c r="D170" s="37"/>
      <c r="E170" s="38"/>
      <c r="F170" s="39" t="s">
        <v>150</v>
      </c>
      <c r="G170" s="76">
        <v>6400</v>
      </c>
      <c r="H170" s="53" t="s">
        <v>177</v>
      </c>
      <c r="I170" s="76">
        <v>4000</v>
      </c>
      <c r="J170" s="76">
        <f>I170*G170</f>
        <v>25600000</v>
      </c>
      <c r="K170" s="76">
        <v>0</v>
      </c>
      <c r="L170" s="76" t="s">
        <v>177</v>
      </c>
      <c r="M170" s="76">
        <v>0</v>
      </c>
      <c r="N170" s="74">
        <f t="shared" si="7"/>
        <v>0</v>
      </c>
      <c r="O170" s="75">
        <f t="shared" ref="O170:O189" si="12">N170-J170</f>
        <v>-25600000</v>
      </c>
      <c r="P170" s="44"/>
    </row>
    <row r="171" spans="1:16">
      <c r="A171" s="36"/>
      <c r="B171" s="37"/>
      <c r="C171" s="37"/>
      <c r="D171" s="37"/>
      <c r="E171" s="38"/>
      <c r="F171" s="52" t="s">
        <v>151</v>
      </c>
      <c r="G171" s="49">
        <v>2000</v>
      </c>
      <c r="H171" s="48" t="s">
        <v>177</v>
      </c>
      <c r="I171" s="49">
        <v>6000</v>
      </c>
      <c r="J171" s="49">
        <f>I171*G171</f>
        <v>12000000</v>
      </c>
      <c r="K171" s="76">
        <v>0</v>
      </c>
      <c r="L171" s="77" t="s">
        <v>177</v>
      </c>
      <c r="M171" s="49">
        <v>0</v>
      </c>
      <c r="N171" s="74">
        <f t="shared" si="7"/>
        <v>0</v>
      </c>
      <c r="O171" s="75">
        <f t="shared" si="12"/>
        <v>-12000000</v>
      </c>
      <c r="P171" s="44"/>
    </row>
    <row r="172" spans="1:16">
      <c r="A172" s="36"/>
      <c r="B172" s="37"/>
      <c r="C172" s="37"/>
      <c r="D172" s="37"/>
      <c r="E172" s="38"/>
      <c r="F172" s="66" t="s">
        <v>380</v>
      </c>
      <c r="G172" s="49">
        <v>0</v>
      </c>
      <c r="H172" s="48">
        <v>0</v>
      </c>
      <c r="I172" s="49">
        <v>0</v>
      </c>
      <c r="J172" s="49">
        <v>0</v>
      </c>
      <c r="K172" s="76">
        <v>1</v>
      </c>
      <c r="L172" s="77" t="s">
        <v>176</v>
      </c>
      <c r="M172" s="49">
        <v>37560000</v>
      </c>
      <c r="N172" s="74">
        <f t="shared" si="7"/>
        <v>37560000</v>
      </c>
      <c r="O172" s="75">
        <f t="shared" si="12"/>
        <v>37560000</v>
      </c>
      <c r="P172" s="44"/>
    </row>
    <row r="173" spans="1:16">
      <c r="A173" s="36"/>
      <c r="B173" s="37"/>
      <c r="C173" s="37"/>
      <c r="D173" s="37"/>
      <c r="E173" s="38"/>
      <c r="F173" s="66"/>
      <c r="G173" s="49"/>
      <c r="H173" s="48"/>
      <c r="I173" s="49"/>
      <c r="J173" s="49"/>
      <c r="K173" s="76"/>
      <c r="L173" s="77"/>
      <c r="M173" s="49"/>
      <c r="N173" s="74"/>
      <c r="O173" s="75"/>
      <c r="P173" s="44"/>
    </row>
    <row r="174" spans="1:16">
      <c r="A174" s="54">
        <v>5</v>
      </c>
      <c r="B174" s="57">
        <v>2</v>
      </c>
      <c r="C174" s="56">
        <v>2</v>
      </c>
      <c r="D174" s="55">
        <v>3</v>
      </c>
      <c r="E174" s="68">
        <v>6</v>
      </c>
      <c r="F174" s="39" t="s">
        <v>269</v>
      </c>
      <c r="G174" s="48"/>
      <c r="H174" s="48"/>
      <c r="I174" s="76"/>
      <c r="J174" s="49"/>
      <c r="K174" s="76"/>
      <c r="L174" s="77"/>
      <c r="M174" s="76"/>
      <c r="N174" s="74">
        <f t="shared" si="7"/>
        <v>0</v>
      </c>
      <c r="O174" s="75"/>
      <c r="P174" s="44"/>
    </row>
    <row r="175" spans="1:16">
      <c r="A175" s="36"/>
      <c r="B175" s="37"/>
      <c r="C175" s="37"/>
      <c r="D175" s="37"/>
      <c r="E175" s="38"/>
      <c r="F175" s="39" t="s">
        <v>152</v>
      </c>
      <c r="G175" s="48">
        <v>1</v>
      </c>
      <c r="H175" s="48" t="s">
        <v>176</v>
      </c>
      <c r="I175" s="49">
        <v>31446500</v>
      </c>
      <c r="J175" s="49">
        <f>I175*G175</f>
        <v>31446500</v>
      </c>
      <c r="K175" s="76">
        <v>1</v>
      </c>
      <c r="L175" s="77" t="s">
        <v>176</v>
      </c>
      <c r="M175" s="49">
        <f>200000*12</f>
        <v>2400000</v>
      </c>
      <c r="N175" s="74">
        <f t="shared" ref="N175:N231" si="13">M175*K175</f>
        <v>2400000</v>
      </c>
      <c r="O175" s="75">
        <f t="shared" si="12"/>
        <v>-29046500</v>
      </c>
      <c r="P175" s="44"/>
    </row>
    <row r="176" spans="1:16">
      <c r="A176" s="36"/>
      <c r="B176" s="37"/>
      <c r="C176" s="37"/>
      <c r="D176" s="37"/>
      <c r="E176" s="38"/>
      <c r="F176" s="67" t="s">
        <v>549</v>
      </c>
      <c r="G176" s="48">
        <v>0</v>
      </c>
      <c r="H176" s="48">
        <v>0</v>
      </c>
      <c r="I176" s="49">
        <v>0</v>
      </c>
      <c r="J176" s="49">
        <v>0</v>
      </c>
      <c r="K176" s="76">
        <v>1</v>
      </c>
      <c r="L176" s="77" t="s">
        <v>176</v>
      </c>
      <c r="M176" s="49">
        <v>50000000</v>
      </c>
      <c r="N176" s="74">
        <f t="shared" ref="N176" si="14">M176*K176</f>
        <v>50000000</v>
      </c>
      <c r="O176" s="75">
        <f t="shared" ref="O176" si="15">N176-J176</f>
        <v>50000000</v>
      </c>
      <c r="P176" s="44"/>
    </row>
    <row r="177" spans="1:16">
      <c r="A177" s="36"/>
      <c r="B177" s="37"/>
      <c r="C177" s="37"/>
      <c r="D177" s="37"/>
      <c r="E177" s="38"/>
      <c r="F177" s="67"/>
      <c r="G177" s="48"/>
      <c r="H177" s="48"/>
      <c r="I177" s="49"/>
      <c r="J177" s="49"/>
      <c r="K177" s="76"/>
      <c r="L177" s="77"/>
      <c r="M177" s="49"/>
      <c r="N177" s="74"/>
      <c r="O177" s="75"/>
      <c r="P177" s="44"/>
    </row>
    <row r="178" spans="1:16">
      <c r="A178" s="54">
        <v>5</v>
      </c>
      <c r="B178" s="57">
        <v>2</v>
      </c>
      <c r="C178" s="56">
        <v>2</v>
      </c>
      <c r="D178" s="55">
        <v>3</v>
      </c>
      <c r="E178" s="68">
        <v>5</v>
      </c>
      <c r="F178" s="43" t="s">
        <v>153</v>
      </c>
      <c r="G178" s="48"/>
      <c r="H178" s="48"/>
      <c r="I178" s="76"/>
      <c r="J178" s="76"/>
      <c r="K178" s="76"/>
      <c r="L178" s="77"/>
      <c r="M178" s="76"/>
      <c r="N178" s="74">
        <f t="shared" si="13"/>
        <v>0</v>
      </c>
      <c r="O178" s="75">
        <f t="shared" si="12"/>
        <v>0</v>
      </c>
      <c r="P178" s="44"/>
    </row>
    <row r="179" spans="1:16">
      <c r="A179" s="36"/>
      <c r="B179" s="37"/>
      <c r="C179" s="37"/>
      <c r="D179" s="37"/>
      <c r="E179" s="38"/>
      <c r="F179" s="39" t="s">
        <v>154</v>
      </c>
      <c r="G179" s="48"/>
      <c r="H179" s="48"/>
      <c r="I179" s="76"/>
      <c r="J179" s="49"/>
      <c r="K179" s="76"/>
      <c r="L179" s="77"/>
      <c r="M179" s="76"/>
      <c r="N179" s="74">
        <f t="shared" si="13"/>
        <v>0</v>
      </c>
      <c r="O179" s="75"/>
      <c r="P179" s="44"/>
    </row>
    <row r="180" spans="1:16">
      <c r="A180" s="36"/>
      <c r="B180" s="37"/>
      <c r="C180" s="37"/>
      <c r="D180" s="37"/>
      <c r="E180" s="38"/>
      <c r="F180" s="39" t="s">
        <v>155</v>
      </c>
      <c r="G180" s="48">
        <v>1</v>
      </c>
      <c r="H180" s="53" t="s">
        <v>176</v>
      </c>
      <c r="I180" s="76">
        <v>35925000</v>
      </c>
      <c r="J180" s="76">
        <f>I180*G180</f>
        <v>35925000</v>
      </c>
      <c r="K180" s="76">
        <v>0</v>
      </c>
      <c r="L180" s="76">
        <v>0</v>
      </c>
      <c r="M180" s="76">
        <v>0</v>
      </c>
      <c r="N180" s="74">
        <f t="shared" si="13"/>
        <v>0</v>
      </c>
      <c r="O180" s="75">
        <f t="shared" si="12"/>
        <v>-35925000</v>
      </c>
      <c r="P180" s="44"/>
    </row>
    <row r="181" spans="1:16">
      <c r="A181" s="36"/>
      <c r="B181" s="37"/>
      <c r="C181" s="37"/>
      <c r="D181" s="37"/>
      <c r="E181" s="38"/>
      <c r="F181" s="52" t="s">
        <v>156</v>
      </c>
      <c r="G181" s="48">
        <v>1</v>
      </c>
      <c r="H181" s="48" t="s">
        <v>176</v>
      </c>
      <c r="I181" s="49">
        <v>12500000</v>
      </c>
      <c r="J181" s="49">
        <f>I181*G181</f>
        <v>12500000</v>
      </c>
      <c r="K181" s="76">
        <v>0</v>
      </c>
      <c r="L181" s="77">
        <v>0</v>
      </c>
      <c r="M181" s="49">
        <v>0</v>
      </c>
      <c r="N181" s="74">
        <f t="shared" si="13"/>
        <v>0</v>
      </c>
      <c r="O181" s="75">
        <f t="shared" si="12"/>
        <v>-12500000</v>
      </c>
      <c r="P181" s="44"/>
    </row>
    <row r="182" spans="1:16">
      <c r="A182" s="36"/>
      <c r="B182" s="37"/>
      <c r="C182" s="37"/>
      <c r="D182" s="37"/>
      <c r="E182" s="38"/>
      <c r="F182" s="66" t="s">
        <v>379</v>
      </c>
      <c r="G182" s="48">
        <v>0</v>
      </c>
      <c r="H182" s="48">
        <v>0</v>
      </c>
      <c r="I182" s="49">
        <v>0</v>
      </c>
      <c r="J182" s="49">
        <v>0</v>
      </c>
      <c r="K182" s="76">
        <v>1</v>
      </c>
      <c r="L182" s="77" t="s">
        <v>176</v>
      </c>
      <c r="M182" s="49">
        <f>J180+J181</f>
        <v>48425000</v>
      </c>
      <c r="N182" s="74">
        <f t="shared" ref="N182" si="16">M182*K182</f>
        <v>48425000</v>
      </c>
      <c r="O182" s="75">
        <f t="shared" si="12"/>
        <v>48425000</v>
      </c>
      <c r="P182" s="44"/>
    </row>
    <row r="183" spans="1:16">
      <c r="A183" s="36"/>
      <c r="B183" s="37"/>
      <c r="C183" s="37"/>
      <c r="D183" s="37"/>
      <c r="E183" s="38"/>
      <c r="F183" s="66"/>
      <c r="G183" s="48"/>
      <c r="H183" s="48"/>
      <c r="I183" s="49"/>
      <c r="J183" s="49"/>
      <c r="K183" s="76"/>
      <c r="L183" s="77"/>
      <c r="M183" s="49"/>
      <c r="N183" s="74"/>
      <c r="O183" s="75"/>
      <c r="P183" s="44"/>
    </row>
    <row r="184" spans="1:16">
      <c r="A184" s="54">
        <v>5</v>
      </c>
      <c r="B184" s="57">
        <v>2</v>
      </c>
      <c r="C184" s="56">
        <v>2</v>
      </c>
      <c r="D184" s="55">
        <v>3</v>
      </c>
      <c r="E184" s="68">
        <v>6</v>
      </c>
      <c r="F184" s="43" t="s">
        <v>157</v>
      </c>
      <c r="G184" s="48"/>
      <c r="H184" s="48"/>
      <c r="I184" s="53"/>
      <c r="J184" s="53"/>
      <c r="K184" s="53"/>
      <c r="L184" s="48"/>
      <c r="M184" s="53"/>
      <c r="N184" s="63">
        <f t="shared" si="13"/>
        <v>0</v>
      </c>
      <c r="O184" s="80">
        <f t="shared" si="12"/>
        <v>0</v>
      </c>
      <c r="P184" s="41"/>
    </row>
    <row r="185" spans="1:16">
      <c r="A185" s="54">
        <v>5</v>
      </c>
      <c r="B185" s="57">
        <v>2</v>
      </c>
      <c r="C185" s="56">
        <v>2</v>
      </c>
      <c r="D185" s="55">
        <v>3</v>
      </c>
      <c r="E185" s="68">
        <v>6</v>
      </c>
      <c r="F185" s="39" t="s">
        <v>158</v>
      </c>
      <c r="G185" s="48"/>
      <c r="H185" s="48"/>
      <c r="I185" s="53"/>
      <c r="J185" s="50"/>
      <c r="K185" s="53"/>
      <c r="L185" s="48"/>
      <c r="M185" s="53"/>
      <c r="N185" s="63">
        <f t="shared" si="13"/>
        <v>0</v>
      </c>
      <c r="O185" s="80"/>
      <c r="P185" s="41"/>
    </row>
    <row r="186" spans="1:16">
      <c r="A186" s="36"/>
      <c r="B186" s="37"/>
      <c r="C186" s="37"/>
      <c r="D186" s="37"/>
      <c r="E186" s="38"/>
      <c r="F186" s="39" t="s">
        <v>159</v>
      </c>
      <c r="G186" s="53">
        <v>500</v>
      </c>
      <c r="H186" s="53" t="s">
        <v>60</v>
      </c>
      <c r="I186" s="62">
        <v>5000</v>
      </c>
      <c r="J186" s="76">
        <f>I186*G186</f>
        <v>2500000</v>
      </c>
      <c r="K186" s="53">
        <v>500</v>
      </c>
      <c r="L186" s="53" t="s">
        <v>60</v>
      </c>
      <c r="M186" s="62">
        <v>5000</v>
      </c>
      <c r="N186" s="63">
        <f t="shared" si="13"/>
        <v>2500000</v>
      </c>
      <c r="O186" s="80">
        <f t="shared" si="12"/>
        <v>0</v>
      </c>
      <c r="P186" s="41"/>
    </row>
    <row r="187" spans="1:16">
      <c r="A187" s="36"/>
      <c r="B187" s="37"/>
      <c r="C187" s="37"/>
      <c r="D187" s="37"/>
      <c r="E187" s="38"/>
      <c r="F187" s="39" t="s">
        <v>160</v>
      </c>
      <c r="G187" s="53">
        <v>0</v>
      </c>
      <c r="H187" s="53" t="s">
        <v>60</v>
      </c>
      <c r="I187" s="62">
        <v>5000</v>
      </c>
      <c r="J187" s="76">
        <v>0</v>
      </c>
      <c r="K187" s="53">
        <v>0</v>
      </c>
      <c r="L187" s="53" t="s">
        <v>60</v>
      </c>
      <c r="M187" s="62">
        <v>5000</v>
      </c>
      <c r="N187" s="63">
        <f t="shared" si="13"/>
        <v>0</v>
      </c>
      <c r="O187" s="80">
        <f t="shared" si="12"/>
        <v>0</v>
      </c>
      <c r="P187" s="41"/>
    </row>
    <row r="188" spans="1:16">
      <c r="A188" s="36"/>
      <c r="B188" s="37"/>
      <c r="C188" s="37"/>
      <c r="D188" s="37"/>
      <c r="E188" s="38"/>
      <c r="F188" s="52" t="s">
        <v>161</v>
      </c>
      <c r="G188" s="48">
        <v>250</v>
      </c>
      <c r="H188" s="48" t="s">
        <v>60</v>
      </c>
      <c r="I188" s="50">
        <v>5500</v>
      </c>
      <c r="J188" s="49">
        <v>0</v>
      </c>
      <c r="K188" s="48">
        <v>500</v>
      </c>
      <c r="L188" s="48" t="s">
        <v>60</v>
      </c>
      <c r="M188" s="50">
        <v>5500</v>
      </c>
      <c r="N188" s="63">
        <f t="shared" si="13"/>
        <v>2750000</v>
      </c>
      <c r="O188" s="80">
        <f t="shared" si="12"/>
        <v>2750000</v>
      </c>
      <c r="P188" s="41"/>
    </row>
    <row r="189" spans="1:16">
      <c r="A189" s="36"/>
      <c r="B189" s="37"/>
      <c r="C189" s="37"/>
      <c r="D189" s="37"/>
      <c r="E189" s="38"/>
      <c r="F189" s="52" t="s">
        <v>162</v>
      </c>
      <c r="G189" s="48">
        <v>0</v>
      </c>
      <c r="H189" s="48" t="s">
        <v>59</v>
      </c>
      <c r="I189" s="50">
        <v>125000</v>
      </c>
      <c r="J189" s="49">
        <v>0</v>
      </c>
      <c r="K189" s="48">
        <v>0</v>
      </c>
      <c r="L189" s="48" t="s">
        <v>59</v>
      </c>
      <c r="M189" s="50">
        <v>125000</v>
      </c>
      <c r="N189" s="63">
        <f t="shared" si="13"/>
        <v>0</v>
      </c>
      <c r="O189" s="80">
        <f t="shared" si="12"/>
        <v>0</v>
      </c>
      <c r="P189" s="41"/>
    </row>
    <row r="190" spans="1:16">
      <c r="A190" s="36"/>
      <c r="B190" s="37"/>
      <c r="C190" s="37"/>
      <c r="D190" s="37"/>
      <c r="E190" s="38"/>
      <c r="F190" s="52" t="s">
        <v>163</v>
      </c>
      <c r="G190" s="48">
        <v>10</v>
      </c>
      <c r="H190" s="48" t="s">
        <v>63</v>
      </c>
      <c r="I190" s="50">
        <v>60000</v>
      </c>
      <c r="J190" s="49">
        <v>600000</v>
      </c>
      <c r="K190" s="48">
        <v>10</v>
      </c>
      <c r="L190" s="48" t="s">
        <v>63</v>
      </c>
      <c r="M190" s="50">
        <v>60000</v>
      </c>
      <c r="N190" s="63">
        <f t="shared" si="13"/>
        <v>600000</v>
      </c>
      <c r="O190" s="80">
        <f>N190-J190</f>
        <v>0</v>
      </c>
      <c r="P190" s="41"/>
    </row>
    <row r="191" spans="1:16">
      <c r="A191" s="36"/>
      <c r="B191" s="37"/>
      <c r="C191" s="37"/>
      <c r="D191" s="37"/>
      <c r="E191" s="38"/>
      <c r="F191" s="52" t="s">
        <v>164</v>
      </c>
      <c r="G191" s="48">
        <v>75</v>
      </c>
      <c r="H191" s="48" t="s">
        <v>102</v>
      </c>
      <c r="I191" s="50">
        <v>45000</v>
      </c>
      <c r="J191" s="49">
        <v>3375000</v>
      </c>
      <c r="K191" s="48">
        <v>75</v>
      </c>
      <c r="L191" s="48" t="s">
        <v>102</v>
      </c>
      <c r="M191" s="50">
        <v>45000</v>
      </c>
      <c r="N191" s="63">
        <f t="shared" si="13"/>
        <v>3375000</v>
      </c>
      <c r="O191" s="80">
        <f t="shared" ref="O191:O247" si="17">N191-J191</f>
        <v>0</v>
      </c>
      <c r="P191" s="41"/>
    </row>
    <row r="192" spans="1:16">
      <c r="A192" s="36"/>
      <c r="B192" s="37"/>
      <c r="C192" s="37"/>
      <c r="D192" s="37"/>
      <c r="E192" s="38"/>
      <c r="F192" s="52" t="s">
        <v>165</v>
      </c>
      <c r="G192" s="48">
        <v>0</v>
      </c>
      <c r="H192" s="48" t="s">
        <v>102</v>
      </c>
      <c r="I192" s="50">
        <v>35000</v>
      </c>
      <c r="J192" s="49">
        <v>0</v>
      </c>
      <c r="K192" s="48">
        <v>0</v>
      </c>
      <c r="L192" s="48" t="s">
        <v>102</v>
      </c>
      <c r="M192" s="50">
        <v>35000</v>
      </c>
      <c r="N192" s="63">
        <f t="shared" si="13"/>
        <v>0</v>
      </c>
      <c r="O192" s="80">
        <f t="shared" si="17"/>
        <v>0</v>
      </c>
      <c r="P192" s="41"/>
    </row>
    <row r="193" spans="1:16">
      <c r="A193" s="36"/>
      <c r="B193" s="37"/>
      <c r="C193" s="37"/>
      <c r="D193" s="37"/>
      <c r="E193" s="38"/>
      <c r="F193" s="52" t="s">
        <v>166</v>
      </c>
      <c r="G193" s="48">
        <v>0</v>
      </c>
      <c r="H193" s="48" t="s">
        <v>102</v>
      </c>
      <c r="I193" s="50">
        <v>35000</v>
      </c>
      <c r="J193" s="49">
        <v>0</v>
      </c>
      <c r="K193" s="48">
        <v>0</v>
      </c>
      <c r="L193" s="48" t="s">
        <v>102</v>
      </c>
      <c r="M193" s="50">
        <v>35000</v>
      </c>
      <c r="N193" s="63">
        <f t="shared" si="13"/>
        <v>0</v>
      </c>
      <c r="O193" s="80">
        <f t="shared" si="17"/>
        <v>0</v>
      </c>
      <c r="P193" s="41"/>
    </row>
    <row r="194" spans="1:16" s="149" customFormat="1">
      <c r="A194" s="201"/>
      <c r="B194" s="202"/>
      <c r="C194" s="202"/>
      <c r="D194" s="202"/>
      <c r="E194" s="203"/>
      <c r="F194" s="204" t="s">
        <v>167</v>
      </c>
      <c r="G194" s="205">
        <v>20</v>
      </c>
      <c r="H194" s="205" t="s">
        <v>178</v>
      </c>
      <c r="I194" s="206">
        <v>850000</v>
      </c>
      <c r="J194" s="207">
        <v>17000000</v>
      </c>
      <c r="K194" s="205">
        <v>30</v>
      </c>
      <c r="L194" s="205" t="s">
        <v>178</v>
      </c>
      <c r="M194" s="206">
        <v>850000</v>
      </c>
      <c r="N194" s="208">
        <f t="shared" si="13"/>
        <v>25500000</v>
      </c>
      <c r="O194" s="209">
        <f t="shared" si="17"/>
        <v>8500000</v>
      </c>
      <c r="P194" s="210"/>
    </row>
    <row r="195" spans="1:16" s="149" customFormat="1">
      <c r="A195" s="201"/>
      <c r="B195" s="202"/>
      <c r="C195" s="202"/>
      <c r="D195" s="202"/>
      <c r="E195" s="203"/>
      <c r="F195" s="204" t="s">
        <v>168</v>
      </c>
      <c r="G195" s="205">
        <v>60</v>
      </c>
      <c r="H195" s="205" t="s">
        <v>178</v>
      </c>
      <c r="I195" s="206">
        <v>700000</v>
      </c>
      <c r="J195" s="207">
        <v>42000000</v>
      </c>
      <c r="K195" s="205">
        <v>70</v>
      </c>
      <c r="L195" s="205" t="s">
        <v>178</v>
      </c>
      <c r="M195" s="206">
        <v>700000</v>
      </c>
      <c r="N195" s="208">
        <f t="shared" si="13"/>
        <v>49000000</v>
      </c>
      <c r="O195" s="209">
        <f t="shared" si="17"/>
        <v>7000000</v>
      </c>
      <c r="P195" s="210"/>
    </row>
    <row r="196" spans="1:16" s="149" customFormat="1">
      <c r="A196" s="201"/>
      <c r="B196" s="202"/>
      <c r="C196" s="202"/>
      <c r="D196" s="202"/>
      <c r="E196" s="203"/>
      <c r="F196" s="204" t="s">
        <v>169</v>
      </c>
      <c r="G196" s="205">
        <v>30</v>
      </c>
      <c r="H196" s="205" t="s">
        <v>178</v>
      </c>
      <c r="I196" s="206">
        <v>750000</v>
      </c>
      <c r="J196" s="207">
        <v>22500000</v>
      </c>
      <c r="K196" s="205">
        <v>40</v>
      </c>
      <c r="L196" s="205" t="s">
        <v>178</v>
      </c>
      <c r="M196" s="206">
        <v>750000</v>
      </c>
      <c r="N196" s="208">
        <f t="shared" si="13"/>
        <v>30000000</v>
      </c>
      <c r="O196" s="209">
        <f t="shared" si="17"/>
        <v>7500000</v>
      </c>
      <c r="P196" s="210"/>
    </row>
    <row r="197" spans="1:16">
      <c r="A197" s="36"/>
      <c r="B197" s="37"/>
      <c r="C197" s="37"/>
      <c r="D197" s="37"/>
      <c r="E197" s="38"/>
      <c r="F197" s="52" t="s">
        <v>170</v>
      </c>
      <c r="G197" s="48">
        <v>100</v>
      </c>
      <c r="H197" s="48" t="s">
        <v>102</v>
      </c>
      <c r="I197" s="50">
        <v>78000</v>
      </c>
      <c r="J197" s="49">
        <v>7800000</v>
      </c>
      <c r="K197" s="48">
        <v>100</v>
      </c>
      <c r="L197" s="48" t="s">
        <v>102</v>
      </c>
      <c r="M197" s="50">
        <v>78000</v>
      </c>
      <c r="N197" s="63">
        <f t="shared" si="13"/>
        <v>7800000</v>
      </c>
      <c r="O197" s="80">
        <f t="shared" si="17"/>
        <v>0</v>
      </c>
      <c r="P197" s="41"/>
    </row>
    <row r="198" spans="1:16">
      <c r="A198" s="36"/>
      <c r="B198" s="37"/>
      <c r="C198" s="37"/>
      <c r="D198" s="37"/>
      <c r="E198" s="38"/>
      <c r="F198" s="52" t="s">
        <v>171</v>
      </c>
      <c r="G198" s="48">
        <v>75</v>
      </c>
      <c r="H198" s="48" t="s">
        <v>102</v>
      </c>
      <c r="I198" s="50">
        <v>78000</v>
      </c>
      <c r="J198" s="49">
        <v>5850000</v>
      </c>
      <c r="K198" s="48">
        <v>80</v>
      </c>
      <c r="L198" s="48" t="s">
        <v>102</v>
      </c>
      <c r="M198" s="50">
        <v>78000</v>
      </c>
      <c r="N198" s="63">
        <f t="shared" si="13"/>
        <v>6240000</v>
      </c>
      <c r="O198" s="80">
        <f t="shared" si="17"/>
        <v>390000</v>
      </c>
      <c r="P198" s="41"/>
    </row>
    <row r="199" spans="1:16">
      <c r="A199" s="36"/>
      <c r="B199" s="37"/>
      <c r="C199" s="37"/>
      <c r="D199" s="37"/>
      <c r="E199" s="38"/>
      <c r="F199" s="52" t="s">
        <v>172</v>
      </c>
      <c r="G199" s="48">
        <v>80</v>
      </c>
      <c r="H199" s="48" t="s">
        <v>102</v>
      </c>
      <c r="I199" s="50">
        <v>78000</v>
      </c>
      <c r="J199" s="49">
        <v>6240000</v>
      </c>
      <c r="K199" s="48">
        <v>95</v>
      </c>
      <c r="L199" s="48" t="s">
        <v>102</v>
      </c>
      <c r="M199" s="50">
        <v>78000</v>
      </c>
      <c r="N199" s="63">
        <f t="shared" si="13"/>
        <v>7410000</v>
      </c>
      <c r="O199" s="80">
        <f t="shared" si="17"/>
        <v>1170000</v>
      </c>
      <c r="P199" s="41"/>
    </row>
    <row r="200" spans="1:16">
      <c r="A200" s="36"/>
      <c r="B200" s="37"/>
      <c r="C200" s="37"/>
      <c r="D200" s="37"/>
      <c r="E200" s="38"/>
      <c r="F200" s="52" t="s">
        <v>173</v>
      </c>
      <c r="G200" s="48">
        <v>60</v>
      </c>
      <c r="H200" s="48" t="s">
        <v>102</v>
      </c>
      <c r="I200" s="50">
        <v>78000</v>
      </c>
      <c r="J200" s="49">
        <v>4680000</v>
      </c>
      <c r="K200" s="48">
        <v>70</v>
      </c>
      <c r="L200" s="48" t="s">
        <v>102</v>
      </c>
      <c r="M200" s="50">
        <v>78000</v>
      </c>
      <c r="N200" s="63">
        <f t="shared" si="13"/>
        <v>5460000</v>
      </c>
      <c r="O200" s="80">
        <f t="shared" si="17"/>
        <v>780000</v>
      </c>
      <c r="P200" s="41"/>
    </row>
    <row r="201" spans="1:16">
      <c r="A201" s="36"/>
      <c r="B201" s="37"/>
      <c r="C201" s="37"/>
      <c r="D201" s="37"/>
      <c r="E201" s="38"/>
      <c r="F201" s="52" t="s">
        <v>174</v>
      </c>
      <c r="G201" s="48">
        <v>60</v>
      </c>
      <c r="H201" s="48" t="s">
        <v>102</v>
      </c>
      <c r="I201" s="50">
        <v>78000</v>
      </c>
      <c r="J201" s="49">
        <v>4680000</v>
      </c>
      <c r="K201" s="48">
        <v>70</v>
      </c>
      <c r="L201" s="48" t="s">
        <v>102</v>
      </c>
      <c r="M201" s="50">
        <v>78000</v>
      </c>
      <c r="N201" s="63">
        <f t="shared" si="13"/>
        <v>5460000</v>
      </c>
      <c r="O201" s="80">
        <f t="shared" si="17"/>
        <v>780000</v>
      </c>
      <c r="P201" s="41"/>
    </row>
    <row r="202" spans="1:16">
      <c r="A202" s="36"/>
      <c r="B202" s="37"/>
      <c r="C202" s="37"/>
      <c r="D202" s="37"/>
      <c r="E202" s="38"/>
      <c r="F202" s="52" t="s">
        <v>175</v>
      </c>
      <c r="G202" s="48">
        <v>250</v>
      </c>
      <c r="H202" s="48" t="s">
        <v>60</v>
      </c>
      <c r="I202" s="50">
        <v>28000</v>
      </c>
      <c r="J202" s="49">
        <v>7000000</v>
      </c>
      <c r="K202" s="48">
        <v>350</v>
      </c>
      <c r="L202" s="48" t="s">
        <v>60</v>
      </c>
      <c r="M202" s="50">
        <v>28000</v>
      </c>
      <c r="N202" s="63">
        <f t="shared" si="13"/>
        <v>9800000</v>
      </c>
      <c r="O202" s="80">
        <f t="shared" si="17"/>
        <v>2800000</v>
      </c>
      <c r="P202" s="41"/>
    </row>
    <row r="203" spans="1:16">
      <c r="A203" s="36"/>
      <c r="B203" s="37"/>
      <c r="C203" s="37"/>
      <c r="D203" s="37"/>
      <c r="E203" s="38"/>
      <c r="F203" s="52" t="s">
        <v>179</v>
      </c>
      <c r="G203" s="48">
        <v>60</v>
      </c>
      <c r="H203" s="48" t="s">
        <v>59</v>
      </c>
      <c r="I203" s="50">
        <v>78000</v>
      </c>
      <c r="J203" s="49">
        <v>4680000</v>
      </c>
      <c r="K203" s="48">
        <v>60</v>
      </c>
      <c r="L203" s="48" t="s">
        <v>59</v>
      </c>
      <c r="M203" s="50">
        <v>78000</v>
      </c>
      <c r="N203" s="63">
        <f t="shared" si="13"/>
        <v>4680000</v>
      </c>
      <c r="O203" s="80">
        <f t="shared" si="17"/>
        <v>0</v>
      </c>
      <c r="P203" s="41"/>
    </row>
    <row r="204" spans="1:16">
      <c r="A204" s="36"/>
      <c r="B204" s="37"/>
      <c r="C204" s="37"/>
      <c r="D204" s="37"/>
      <c r="E204" s="38"/>
      <c r="F204" s="66" t="s">
        <v>254</v>
      </c>
      <c r="G204" s="48">
        <v>0</v>
      </c>
      <c r="H204" s="48" t="s">
        <v>102</v>
      </c>
      <c r="I204" s="50">
        <v>500000</v>
      </c>
      <c r="J204" s="49">
        <v>0</v>
      </c>
      <c r="K204" s="48">
        <v>0</v>
      </c>
      <c r="L204" s="48" t="s">
        <v>102</v>
      </c>
      <c r="M204" s="50">
        <v>500000</v>
      </c>
      <c r="N204" s="63">
        <f t="shared" si="13"/>
        <v>0</v>
      </c>
      <c r="O204" s="80">
        <f t="shared" si="17"/>
        <v>0</v>
      </c>
      <c r="P204" s="41"/>
    </row>
    <row r="205" spans="1:16">
      <c r="A205" s="36"/>
      <c r="B205" s="37"/>
      <c r="C205" s="37"/>
      <c r="D205" s="37"/>
      <c r="E205" s="38"/>
      <c r="F205" s="66" t="s">
        <v>260</v>
      </c>
      <c r="G205" s="48">
        <v>0</v>
      </c>
      <c r="H205" s="48" t="s">
        <v>102</v>
      </c>
      <c r="I205" s="50">
        <v>500000</v>
      </c>
      <c r="J205" s="49">
        <v>0</v>
      </c>
      <c r="K205" s="48">
        <v>0</v>
      </c>
      <c r="L205" s="48" t="s">
        <v>102</v>
      </c>
      <c r="M205" s="50">
        <v>500000</v>
      </c>
      <c r="N205" s="63">
        <f t="shared" si="13"/>
        <v>0</v>
      </c>
      <c r="O205" s="80">
        <f t="shared" si="17"/>
        <v>0</v>
      </c>
      <c r="P205" s="41"/>
    </row>
    <row r="206" spans="1:16">
      <c r="A206" s="36"/>
      <c r="B206" s="37"/>
      <c r="C206" s="37"/>
      <c r="D206" s="37"/>
      <c r="E206" s="38"/>
      <c r="F206" s="52" t="s">
        <v>180</v>
      </c>
      <c r="G206" s="48">
        <v>7</v>
      </c>
      <c r="H206" s="48" t="s">
        <v>59</v>
      </c>
      <c r="I206" s="50">
        <v>125000</v>
      </c>
      <c r="J206" s="49">
        <v>875000</v>
      </c>
      <c r="K206" s="48">
        <v>10</v>
      </c>
      <c r="L206" s="48" t="s">
        <v>59</v>
      </c>
      <c r="M206" s="50">
        <v>125000</v>
      </c>
      <c r="N206" s="63">
        <f t="shared" si="13"/>
        <v>1250000</v>
      </c>
      <c r="O206" s="80">
        <f t="shared" si="17"/>
        <v>375000</v>
      </c>
      <c r="P206" s="41"/>
    </row>
    <row r="207" spans="1:16">
      <c r="A207" s="36"/>
      <c r="B207" s="37"/>
      <c r="C207" s="37"/>
      <c r="D207" s="37"/>
      <c r="E207" s="38"/>
      <c r="F207" s="52" t="s">
        <v>181</v>
      </c>
      <c r="G207" s="48">
        <v>10</v>
      </c>
      <c r="H207" s="48" t="s">
        <v>59</v>
      </c>
      <c r="I207" s="50">
        <v>125000</v>
      </c>
      <c r="J207" s="49">
        <v>1250000</v>
      </c>
      <c r="K207" s="48">
        <v>15</v>
      </c>
      <c r="L207" s="48" t="s">
        <v>59</v>
      </c>
      <c r="M207" s="50">
        <v>125000</v>
      </c>
      <c r="N207" s="63">
        <f t="shared" si="13"/>
        <v>1875000</v>
      </c>
      <c r="O207" s="80">
        <f t="shared" si="17"/>
        <v>625000</v>
      </c>
      <c r="P207" s="41"/>
    </row>
    <row r="208" spans="1:16">
      <c r="A208" s="36"/>
      <c r="B208" s="37"/>
      <c r="C208" s="37"/>
      <c r="D208" s="37"/>
      <c r="E208" s="38"/>
      <c r="F208" s="52" t="s">
        <v>182</v>
      </c>
      <c r="G208" s="48">
        <v>1</v>
      </c>
      <c r="H208" s="48" t="s">
        <v>102</v>
      </c>
      <c r="I208" s="50">
        <v>500000</v>
      </c>
      <c r="J208" s="49">
        <v>500000</v>
      </c>
      <c r="K208" s="48">
        <v>1</v>
      </c>
      <c r="L208" s="48" t="s">
        <v>102</v>
      </c>
      <c r="M208" s="50">
        <v>500000</v>
      </c>
      <c r="N208" s="63">
        <f t="shared" si="13"/>
        <v>500000</v>
      </c>
      <c r="O208" s="80">
        <f t="shared" si="17"/>
        <v>0</v>
      </c>
      <c r="P208" s="41"/>
    </row>
    <row r="209" spans="1:17">
      <c r="A209" s="36"/>
      <c r="B209" s="37"/>
      <c r="C209" s="37"/>
      <c r="D209" s="37"/>
      <c r="E209" s="38"/>
      <c r="F209" s="52" t="s">
        <v>183</v>
      </c>
      <c r="G209" s="48">
        <v>125</v>
      </c>
      <c r="H209" s="48" t="s">
        <v>208</v>
      </c>
      <c r="I209" s="50">
        <v>2500</v>
      </c>
      <c r="J209" s="49">
        <v>312500</v>
      </c>
      <c r="K209" s="48">
        <v>125</v>
      </c>
      <c r="L209" s="48" t="s">
        <v>208</v>
      </c>
      <c r="M209" s="50">
        <v>2500</v>
      </c>
      <c r="N209" s="63">
        <f t="shared" si="13"/>
        <v>312500</v>
      </c>
      <c r="O209" s="80">
        <f t="shared" si="17"/>
        <v>0</v>
      </c>
      <c r="P209" s="41"/>
    </row>
    <row r="210" spans="1:17">
      <c r="A210" s="36"/>
      <c r="B210" s="37"/>
      <c r="C210" s="37"/>
      <c r="D210" s="37"/>
      <c r="E210" s="38"/>
      <c r="F210" s="52" t="s">
        <v>184</v>
      </c>
      <c r="G210" s="48">
        <v>1</v>
      </c>
      <c r="H210" s="48" t="s">
        <v>102</v>
      </c>
      <c r="I210" s="50">
        <v>500000</v>
      </c>
      <c r="J210" s="49">
        <v>500000</v>
      </c>
      <c r="K210" s="48">
        <v>1</v>
      </c>
      <c r="L210" s="48" t="s">
        <v>102</v>
      </c>
      <c r="M210" s="50">
        <v>500000</v>
      </c>
      <c r="N210" s="63">
        <f t="shared" si="13"/>
        <v>500000</v>
      </c>
      <c r="O210" s="80">
        <f t="shared" si="17"/>
        <v>0</v>
      </c>
      <c r="P210" s="41"/>
    </row>
    <row r="211" spans="1:17">
      <c r="A211" s="36"/>
      <c r="B211" s="37"/>
      <c r="C211" s="37"/>
      <c r="D211" s="37"/>
      <c r="E211" s="38"/>
      <c r="F211" s="52" t="s">
        <v>185</v>
      </c>
      <c r="G211" s="48">
        <v>50</v>
      </c>
      <c r="H211" s="48" t="s">
        <v>208</v>
      </c>
      <c r="I211" s="50">
        <v>5000</v>
      </c>
      <c r="J211" s="49">
        <v>250000</v>
      </c>
      <c r="K211" s="48">
        <v>50</v>
      </c>
      <c r="L211" s="48" t="s">
        <v>208</v>
      </c>
      <c r="M211" s="50">
        <v>5000</v>
      </c>
      <c r="N211" s="63">
        <f t="shared" si="13"/>
        <v>250000</v>
      </c>
      <c r="O211" s="80">
        <f t="shared" si="17"/>
        <v>0</v>
      </c>
      <c r="P211" s="41"/>
    </row>
    <row r="212" spans="1:17">
      <c r="A212" s="36"/>
      <c r="B212" s="37"/>
      <c r="C212" s="37"/>
      <c r="D212" s="37"/>
      <c r="E212" s="38"/>
      <c r="F212" s="52" t="s">
        <v>186</v>
      </c>
      <c r="G212" s="48">
        <v>1</v>
      </c>
      <c r="H212" s="48" t="s">
        <v>102</v>
      </c>
      <c r="I212" s="50">
        <v>500000</v>
      </c>
      <c r="J212" s="49">
        <v>500000</v>
      </c>
      <c r="K212" s="48">
        <v>1</v>
      </c>
      <c r="L212" s="48" t="s">
        <v>102</v>
      </c>
      <c r="M212" s="50">
        <v>500000</v>
      </c>
      <c r="N212" s="63">
        <f t="shared" si="13"/>
        <v>500000</v>
      </c>
      <c r="O212" s="80">
        <f t="shared" si="17"/>
        <v>0</v>
      </c>
      <c r="P212" s="41"/>
    </row>
    <row r="213" spans="1:17">
      <c r="A213" s="36"/>
      <c r="B213" s="37"/>
      <c r="C213" s="37"/>
      <c r="D213" s="37"/>
      <c r="E213" s="38"/>
      <c r="F213" s="52" t="s">
        <v>187</v>
      </c>
      <c r="G213" s="48">
        <v>50</v>
      </c>
      <c r="H213" s="48" t="s">
        <v>208</v>
      </c>
      <c r="I213" s="50">
        <v>5000</v>
      </c>
      <c r="J213" s="49">
        <v>250000</v>
      </c>
      <c r="K213" s="48">
        <v>50</v>
      </c>
      <c r="L213" s="48" t="s">
        <v>208</v>
      </c>
      <c r="M213" s="50">
        <v>5000</v>
      </c>
      <c r="N213" s="63">
        <f t="shared" si="13"/>
        <v>250000</v>
      </c>
      <c r="O213" s="80">
        <f t="shared" si="17"/>
        <v>0</v>
      </c>
      <c r="P213" s="41"/>
    </row>
    <row r="214" spans="1:17">
      <c r="A214" s="36"/>
      <c r="B214" s="37"/>
      <c r="C214" s="37"/>
      <c r="D214" s="37"/>
      <c r="E214" s="38"/>
      <c r="F214" s="52" t="s">
        <v>188</v>
      </c>
      <c r="G214" s="48">
        <v>2</v>
      </c>
      <c r="H214" s="48" t="s">
        <v>102</v>
      </c>
      <c r="I214" s="50">
        <v>500000</v>
      </c>
      <c r="J214" s="49">
        <v>1000000</v>
      </c>
      <c r="K214" s="48">
        <v>2</v>
      </c>
      <c r="L214" s="48" t="s">
        <v>102</v>
      </c>
      <c r="M214" s="50">
        <v>500000</v>
      </c>
      <c r="N214" s="63">
        <f t="shared" si="13"/>
        <v>1000000</v>
      </c>
      <c r="O214" s="80">
        <f t="shared" si="17"/>
        <v>0</v>
      </c>
      <c r="P214" s="41"/>
    </row>
    <row r="215" spans="1:17">
      <c r="A215" s="36"/>
      <c r="B215" s="37"/>
      <c r="C215" s="37"/>
      <c r="D215" s="37"/>
      <c r="E215" s="38"/>
      <c r="F215" s="52" t="s">
        <v>189</v>
      </c>
      <c r="G215" s="48">
        <v>0</v>
      </c>
      <c r="H215" s="48" t="s">
        <v>102</v>
      </c>
      <c r="I215" s="50">
        <v>350000</v>
      </c>
      <c r="J215" s="49">
        <v>0</v>
      </c>
      <c r="K215" s="48">
        <v>0</v>
      </c>
      <c r="L215" s="48" t="s">
        <v>102</v>
      </c>
      <c r="M215" s="50">
        <v>350000</v>
      </c>
      <c r="N215" s="63">
        <f t="shared" si="13"/>
        <v>0</v>
      </c>
      <c r="O215" s="80">
        <f t="shared" si="17"/>
        <v>0</v>
      </c>
      <c r="P215" s="41"/>
    </row>
    <row r="216" spans="1:17">
      <c r="A216" s="36"/>
      <c r="B216" s="37"/>
      <c r="C216" s="37"/>
      <c r="D216" s="37"/>
      <c r="E216" s="38"/>
      <c r="F216" s="52" t="s">
        <v>190</v>
      </c>
      <c r="G216" s="48">
        <v>15</v>
      </c>
      <c r="H216" s="48" t="s">
        <v>59</v>
      </c>
      <c r="I216" s="50">
        <v>360000</v>
      </c>
      <c r="J216" s="49">
        <v>5400000</v>
      </c>
      <c r="K216" s="48">
        <v>25</v>
      </c>
      <c r="L216" s="48" t="s">
        <v>59</v>
      </c>
      <c r="M216" s="50">
        <v>360000</v>
      </c>
      <c r="N216" s="63">
        <f t="shared" si="13"/>
        <v>9000000</v>
      </c>
      <c r="O216" s="80">
        <f t="shared" si="17"/>
        <v>3600000</v>
      </c>
      <c r="P216" s="41"/>
    </row>
    <row r="217" spans="1:17">
      <c r="A217" s="36"/>
      <c r="B217" s="37"/>
      <c r="C217" s="37"/>
      <c r="D217" s="37"/>
      <c r="E217" s="38"/>
      <c r="F217" s="66" t="s">
        <v>255</v>
      </c>
      <c r="G217" s="48">
        <v>0</v>
      </c>
      <c r="H217" s="48" t="s">
        <v>102</v>
      </c>
      <c r="I217" s="50">
        <v>350000</v>
      </c>
      <c r="J217" s="49">
        <v>0</v>
      </c>
      <c r="K217" s="48">
        <v>0</v>
      </c>
      <c r="L217" s="48" t="s">
        <v>102</v>
      </c>
      <c r="M217" s="50">
        <v>350000</v>
      </c>
      <c r="N217" s="63">
        <f t="shared" si="13"/>
        <v>0</v>
      </c>
      <c r="O217" s="80">
        <f t="shared" si="17"/>
        <v>0</v>
      </c>
      <c r="P217" s="41"/>
    </row>
    <row r="218" spans="1:17">
      <c r="A218" s="36"/>
      <c r="B218" s="37"/>
      <c r="C218" s="37"/>
      <c r="D218" s="37"/>
      <c r="E218" s="38"/>
      <c r="F218" s="52" t="s">
        <v>191</v>
      </c>
      <c r="G218" s="48">
        <v>50</v>
      </c>
      <c r="H218" s="48" t="s">
        <v>60</v>
      </c>
      <c r="I218" s="50">
        <v>10000</v>
      </c>
      <c r="J218" s="49">
        <v>500000</v>
      </c>
      <c r="K218" s="48">
        <v>50</v>
      </c>
      <c r="L218" s="48" t="s">
        <v>60</v>
      </c>
      <c r="M218" s="50">
        <v>10000</v>
      </c>
      <c r="N218" s="63">
        <f t="shared" si="13"/>
        <v>500000</v>
      </c>
      <c r="O218" s="80">
        <f t="shared" si="17"/>
        <v>0</v>
      </c>
      <c r="P218" s="41"/>
    </row>
    <row r="219" spans="1:17">
      <c r="A219" s="36"/>
      <c r="B219" s="37"/>
      <c r="C219" s="37"/>
      <c r="D219" s="37"/>
      <c r="E219" s="38"/>
      <c r="F219" s="66" t="s">
        <v>256</v>
      </c>
      <c r="G219" s="48">
        <v>0</v>
      </c>
      <c r="H219" s="48" t="s">
        <v>208</v>
      </c>
      <c r="I219" s="50">
        <v>5000</v>
      </c>
      <c r="J219" s="49">
        <v>0</v>
      </c>
      <c r="K219" s="48">
        <v>0</v>
      </c>
      <c r="L219" s="48" t="s">
        <v>208</v>
      </c>
      <c r="M219" s="50">
        <v>5000</v>
      </c>
      <c r="N219" s="63">
        <f t="shared" si="13"/>
        <v>0</v>
      </c>
      <c r="O219" s="80">
        <f t="shared" si="17"/>
        <v>0</v>
      </c>
      <c r="P219" s="41"/>
    </row>
    <row r="220" spans="1:17">
      <c r="A220" s="36"/>
      <c r="B220" s="37"/>
      <c r="C220" s="37"/>
      <c r="D220" s="37"/>
      <c r="E220" s="38"/>
      <c r="F220" s="52" t="s">
        <v>192</v>
      </c>
      <c r="G220" s="48">
        <v>2</v>
      </c>
      <c r="H220" s="48" t="s">
        <v>102</v>
      </c>
      <c r="I220" s="50">
        <v>500000</v>
      </c>
      <c r="J220" s="49">
        <v>1000000</v>
      </c>
      <c r="K220" s="48">
        <v>3</v>
      </c>
      <c r="L220" s="48" t="s">
        <v>102</v>
      </c>
      <c r="M220" s="50">
        <v>500000</v>
      </c>
      <c r="N220" s="63">
        <f t="shared" si="13"/>
        <v>1500000</v>
      </c>
      <c r="O220" s="80">
        <f t="shared" si="17"/>
        <v>500000</v>
      </c>
      <c r="P220" s="53"/>
      <c r="Q220" s="64"/>
    </row>
    <row r="221" spans="1:17">
      <c r="A221" s="36"/>
      <c r="B221" s="37"/>
      <c r="C221" s="37"/>
      <c r="D221" s="37"/>
      <c r="E221" s="38"/>
      <c r="F221" s="52" t="s">
        <v>193</v>
      </c>
      <c r="G221" s="48">
        <v>0</v>
      </c>
      <c r="H221" s="48" t="s">
        <v>208</v>
      </c>
      <c r="I221" s="50">
        <v>5000</v>
      </c>
      <c r="J221" s="49">
        <v>0</v>
      </c>
      <c r="K221" s="48">
        <v>0</v>
      </c>
      <c r="L221" s="48" t="s">
        <v>208</v>
      </c>
      <c r="M221" s="50">
        <v>5000</v>
      </c>
      <c r="N221" s="63">
        <f t="shared" si="13"/>
        <v>0</v>
      </c>
      <c r="O221" s="80">
        <f t="shared" si="17"/>
        <v>0</v>
      </c>
      <c r="P221" s="53"/>
      <c r="Q221" s="64"/>
    </row>
    <row r="222" spans="1:17">
      <c r="A222" s="36"/>
      <c r="B222" s="37"/>
      <c r="C222" s="37"/>
      <c r="D222" s="37"/>
      <c r="E222" s="38"/>
      <c r="F222" s="52" t="s">
        <v>194</v>
      </c>
      <c r="G222" s="48">
        <v>2</v>
      </c>
      <c r="H222" s="48" t="s">
        <v>102</v>
      </c>
      <c r="I222" s="50">
        <v>500000</v>
      </c>
      <c r="J222" s="49">
        <v>1000000</v>
      </c>
      <c r="K222" s="48">
        <v>2</v>
      </c>
      <c r="L222" s="48" t="s">
        <v>102</v>
      </c>
      <c r="M222" s="50">
        <v>500000</v>
      </c>
      <c r="N222" s="63">
        <f t="shared" si="13"/>
        <v>1000000</v>
      </c>
      <c r="O222" s="80">
        <f t="shared" si="17"/>
        <v>0</v>
      </c>
      <c r="P222" s="53"/>
      <c r="Q222" s="64"/>
    </row>
    <row r="223" spans="1:17">
      <c r="A223" s="36"/>
      <c r="B223" s="37"/>
      <c r="C223" s="37"/>
      <c r="D223" s="37"/>
      <c r="E223" s="38"/>
      <c r="F223" s="52" t="s">
        <v>195</v>
      </c>
      <c r="G223" s="48">
        <v>75</v>
      </c>
      <c r="H223" s="48" t="s">
        <v>60</v>
      </c>
      <c r="I223" s="50">
        <v>35000</v>
      </c>
      <c r="J223" s="49">
        <v>2625000</v>
      </c>
      <c r="K223" s="48">
        <v>75</v>
      </c>
      <c r="L223" s="48" t="s">
        <v>60</v>
      </c>
      <c r="M223" s="50">
        <v>35000</v>
      </c>
      <c r="N223" s="63">
        <f t="shared" si="13"/>
        <v>2625000</v>
      </c>
      <c r="O223" s="80">
        <f t="shared" si="17"/>
        <v>0</v>
      </c>
      <c r="P223" s="53"/>
      <c r="Q223" s="64"/>
    </row>
    <row r="224" spans="1:17">
      <c r="A224" s="36"/>
      <c r="B224" s="37"/>
      <c r="C224" s="37"/>
      <c r="D224" s="37"/>
      <c r="E224" s="38"/>
      <c r="F224" s="52" t="s">
        <v>196</v>
      </c>
      <c r="G224" s="48">
        <v>6</v>
      </c>
      <c r="H224" s="48" t="s">
        <v>102</v>
      </c>
      <c r="I224" s="50">
        <v>78000</v>
      </c>
      <c r="J224" s="49">
        <v>468000</v>
      </c>
      <c r="K224" s="48">
        <v>8</v>
      </c>
      <c r="L224" s="48" t="s">
        <v>102</v>
      </c>
      <c r="M224" s="50">
        <v>78000</v>
      </c>
      <c r="N224" s="63">
        <f t="shared" si="13"/>
        <v>624000</v>
      </c>
      <c r="O224" s="80">
        <f t="shared" si="17"/>
        <v>156000</v>
      </c>
      <c r="P224" s="53"/>
      <c r="Q224" s="64"/>
    </row>
    <row r="225" spans="1:17">
      <c r="A225" s="36"/>
      <c r="B225" s="37"/>
      <c r="C225" s="37"/>
      <c r="D225" s="37"/>
      <c r="E225" s="38"/>
      <c r="F225" s="52" t="s">
        <v>197</v>
      </c>
      <c r="G225" s="48">
        <v>2</v>
      </c>
      <c r="H225" s="48" t="s">
        <v>209</v>
      </c>
      <c r="I225" s="50">
        <v>2000000</v>
      </c>
      <c r="J225" s="49">
        <v>4000000</v>
      </c>
      <c r="K225" s="48">
        <v>2</v>
      </c>
      <c r="L225" s="48" t="s">
        <v>209</v>
      </c>
      <c r="M225" s="50">
        <v>2000000</v>
      </c>
      <c r="N225" s="63">
        <f t="shared" si="13"/>
        <v>4000000</v>
      </c>
      <c r="O225" s="80">
        <f t="shared" si="17"/>
        <v>0</v>
      </c>
      <c r="P225" s="53"/>
      <c r="Q225" s="64"/>
    </row>
    <row r="226" spans="1:17">
      <c r="A226" s="36"/>
      <c r="B226" s="37"/>
      <c r="C226" s="37"/>
      <c r="D226" s="37"/>
      <c r="E226" s="38"/>
      <c r="F226" s="52" t="s">
        <v>198</v>
      </c>
      <c r="G226" s="48">
        <v>50</v>
      </c>
      <c r="H226" s="48" t="s">
        <v>60</v>
      </c>
      <c r="I226" s="50">
        <v>50000</v>
      </c>
      <c r="J226" s="49">
        <v>2500000</v>
      </c>
      <c r="K226" s="48">
        <v>57</v>
      </c>
      <c r="L226" s="48" t="s">
        <v>60</v>
      </c>
      <c r="M226" s="50">
        <v>50000</v>
      </c>
      <c r="N226" s="63">
        <f t="shared" si="13"/>
        <v>2850000</v>
      </c>
      <c r="O226" s="80">
        <f t="shared" si="17"/>
        <v>350000</v>
      </c>
      <c r="P226" s="53"/>
      <c r="Q226" s="64"/>
    </row>
    <row r="227" spans="1:17">
      <c r="A227" s="36"/>
      <c r="B227" s="37"/>
      <c r="C227" s="37"/>
      <c r="D227" s="37"/>
      <c r="E227" s="38"/>
      <c r="F227" s="52" t="s">
        <v>199</v>
      </c>
      <c r="G227" s="48">
        <v>75</v>
      </c>
      <c r="H227" s="48" t="s">
        <v>62</v>
      </c>
      <c r="I227" s="50">
        <v>650000</v>
      </c>
      <c r="J227" s="49">
        <v>48750000</v>
      </c>
      <c r="K227" s="48">
        <v>75</v>
      </c>
      <c r="L227" s="48" t="s">
        <v>62</v>
      </c>
      <c r="M227" s="50">
        <v>650000</v>
      </c>
      <c r="N227" s="63">
        <f t="shared" si="13"/>
        <v>48750000</v>
      </c>
      <c r="O227" s="80">
        <f t="shared" si="17"/>
        <v>0</v>
      </c>
      <c r="P227" s="53"/>
      <c r="Q227" s="64"/>
    </row>
    <row r="228" spans="1:17">
      <c r="A228" s="36"/>
      <c r="B228" s="37"/>
      <c r="C228" s="37"/>
      <c r="D228" s="37"/>
      <c r="E228" s="38"/>
      <c r="F228" s="52" t="s">
        <v>200</v>
      </c>
      <c r="G228" s="48">
        <v>0</v>
      </c>
      <c r="H228" s="48" t="s">
        <v>210</v>
      </c>
      <c r="I228" s="50">
        <v>400000</v>
      </c>
      <c r="J228" s="49">
        <v>0</v>
      </c>
      <c r="K228" s="48">
        <v>0</v>
      </c>
      <c r="L228" s="48" t="s">
        <v>210</v>
      </c>
      <c r="M228" s="50">
        <v>400000</v>
      </c>
      <c r="N228" s="63">
        <f t="shared" si="13"/>
        <v>0</v>
      </c>
      <c r="O228" s="80">
        <f t="shared" si="17"/>
        <v>0</v>
      </c>
      <c r="P228" s="53"/>
      <c r="Q228" s="64"/>
    </row>
    <row r="229" spans="1:17">
      <c r="A229" s="36"/>
      <c r="B229" s="37"/>
      <c r="C229" s="37"/>
      <c r="D229" s="37"/>
      <c r="E229" s="38"/>
      <c r="F229" s="52" t="s">
        <v>201</v>
      </c>
      <c r="G229" s="48">
        <v>0</v>
      </c>
      <c r="H229" s="48" t="s">
        <v>208</v>
      </c>
      <c r="I229" s="50">
        <v>5000</v>
      </c>
      <c r="J229" s="49">
        <v>0</v>
      </c>
      <c r="K229" s="48">
        <v>0</v>
      </c>
      <c r="L229" s="48" t="s">
        <v>208</v>
      </c>
      <c r="M229" s="50">
        <v>5000</v>
      </c>
      <c r="N229" s="63">
        <f t="shared" si="13"/>
        <v>0</v>
      </c>
      <c r="O229" s="80">
        <f t="shared" si="17"/>
        <v>0</v>
      </c>
      <c r="P229" s="53"/>
      <c r="Q229" s="64"/>
    </row>
    <row r="230" spans="1:17">
      <c r="A230" s="36"/>
      <c r="B230" s="37"/>
      <c r="C230" s="37"/>
      <c r="D230" s="37"/>
      <c r="E230" s="38"/>
      <c r="F230" s="66" t="s">
        <v>257</v>
      </c>
      <c r="G230" s="48">
        <v>0</v>
      </c>
      <c r="H230" s="48" t="s">
        <v>208</v>
      </c>
      <c r="I230" s="50">
        <v>5000</v>
      </c>
      <c r="J230" s="49">
        <v>0</v>
      </c>
      <c r="K230" s="48">
        <v>0</v>
      </c>
      <c r="L230" s="48" t="s">
        <v>208</v>
      </c>
      <c r="M230" s="50">
        <v>5000</v>
      </c>
      <c r="N230" s="63">
        <f t="shared" si="13"/>
        <v>0</v>
      </c>
      <c r="O230" s="80">
        <f t="shared" si="17"/>
        <v>0</v>
      </c>
      <c r="P230" s="53"/>
      <c r="Q230" s="64"/>
    </row>
    <row r="231" spans="1:17">
      <c r="A231" s="36"/>
      <c r="B231" s="37"/>
      <c r="C231" s="37"/>
      <c r="D231" s="37"/>
      <c r="E231" s="38"/>
      <c r="F231" s="52" t="s">
        <v>202</v>
      </c>
      <c r="G231" s="48">
        <v>0</v>
      </c>
      <c r="H231" s="48" t="s">
        <v>208</v>
      </c>
      <c r="I231" s="50">
        <v>5000</v>
      </c>
      <c r="J231" s="49">
        <v>0</v>
      </c>
      <c r="K231" s="48">
        <v>0</v>
      </c>
      <c r="L231" s="48" t="s">
        <v>208</v>
      </c>
      <c r="M231" s="50">
        <v>5000</v>
      </c>
      <c r="N231" s="63">
        <f t="shared" si="13"/>
        <v>0</v>
      </c>
      <c r="O231" s="80">
        <f t="shared" si="17"/>
        <v>0</v>
      </c>
      <c r="P231" s="53"/>
      <c r="Q231" s="64"/>
    </row>
    <row r="232" spans="1:17">
      <c r="A232" s="36"/>
      <c r="B232" s="37"/>
      <c r="C232" s="37"/>
      <c r="D232" s="37"/>
      <c r="E232" s="38"/>
      <c r="F232" s="52" t="s">
        <v>203</v>
      </c>
      <c r="G232" s="48">
        <v>0</v>
      </c>
      <c r="H232" s="48" t="s">
        <v>102</v>
      </c>
      <c r="I232" s="50">
        <v>500000</v>
      </c>
      <c r="J232" s="49">
        <v>0</v>
      </c>
      <c r="K232" s="48">
        <v>0</v>
      </c>
      <c r="L232" s="48" t="s">
        <v>102</v>
      </c>
      <c r="M232" s="50">
        <v>500000</v>
      </c>
      <c r="N232" s="63">
        <f t="shared" ref="N232:N282" si="18">M232*K232</f>
        <v>0</v>
      </c>
      <c r="O232" s="80">
        <f t="shared" si="17"/>
        <v>0</v>
      </c>
      <c r="P232" s="53"/>
      <c r="Q232" s="64"/>
    </row>
    <row r="233" spans="1:17">
      <c r="A233" s="36"/>
      <c r="B233" s="37"/>
      <c r="C233" s="37"/>
      <c r="D233" s="37"/>
      <c r="E233" s="38"/>
      <c r="F233" s="52" t="s">
        <v>204</v>
      </c>
      <c r="G233" s="48">
        <v>40</v>
      </c>
      <c r="H233" s="48" t="s">
        <v>102</v>
      </c>
      <c r="I233" s="50">
        <v>150000</v>
      </c>
      <c r="J233" s="49">
        <v>6000000</v>
      </c>
      <c r="K233" s="48">
        <v>60</v>
      </c>
      <c r="L233" s="48" t="s">
        <v>102</v>
      </c>
      <c r="M233" s="50">
        <v>150000</v>
      </c>
      <c r="N233" s="63">
        <f t="shared" si="18"/>
        <v>9000000</v>
      </c>
      <c r="O233" s="80">
        <f t="shared" si="17"/>
        <v>3000000</v>
      </c>
      <c r="P233" s="53"/>
      <c r="Q233" s="64"/>
    </row>
    <row r="234" spans="1:17">
      <c r="A234" s="36"/>
      <c r="B234" s="37"/>
      <c r="C234" s="37"/>
      <c r="D234" s="37"/>
      <c r="E234" s="38"/>
      <c r="F234" s="52" t="s">
        <v>205</v>
      </c>
      <c r="G234" s="48">
        <v>0</v>
      </c>
      <c r="H234" s="48" t="s">
        <v>208</v>
      </c>
      <c r="I234" s="50">
        <v>15000</v>
      </c>
      <c r="J234" s="49">
        <v>0</v>
      </c>
      <c r="K234" s="48">
        <v>0</v>
      </c>
      <c r="L234" s="48" t="s">
        <v>208</v>
      </c>
      <c r="M234" s="50">
        <v>15000</v>
      </c>
      <c r="N234" s="63">
        <f t="shared" si="18"/>
        <v>0</v>
      </c>
      <c r="O234" s="80">
        <f t="shared" si="17"/>
        <v>0</v>
      </c>
      <c r="P234" s="53"/>
      <c r="Q234" s="64"/>
    </row>
    <row r="235" spans="1:17">
      <c r="A235" s="36"/>
      <c r="B235" s="37"/>
      <c r="C235" s="37"/>
      <c r="D235" s="37"/>
      <c r="E235" s="38"/>
      <c r="F235" s="52" t="s">
        <v>206</v>
      </c>
      <c r="G235" s="48">
        <v>31</v>
      </c>
      <c r="H235" s="48" t="s">
        <v>102</v>
      </c>
      <c r="I235" s="50">
        <v>45000</v>
      </c>
      <c r="J235" s="49">
        <v>1395000</v>
      </c>
      <c r="K235" s="48">
        <v>31</v>
      </c>
      <c r="L235" s="48" t="s">
        <v>102</v>
      </c>
      <c r="M235" s="50">
        <v>45000</v>
      </c>
      <c r="N235" s="63">
        <f t="shared" si="18"/>
        <v>1395000</v>
      </c>
      <c r="O235" s="80">
        <f t="shared" si="17"/>
        <v>0</v>
      </c>
      <c r="P235" s="53"/>
      <c r="Q235" s="64"/>
    </row>
    <row r="236" spans="1:17">
      <c r="A236" s="36"/>
      <c r="B236" s="37"/>
      <c r="C236" s="37"/>
      <c r="D236" s="37"/>
      <c r="E236" s="38"/>
      <c r="F236" s="52" t="s">
        <v>207</v>
      </c>
      <c r="G236" s="48">
        <v>5</v>
      </c>
      <c r="H236" s="48" t="s">
        <v>60</v>
      </c>
      <c r="I236" s="50">
        <v>120000</v>
      </c>
      <c r="J236" s="49">
        <v>600000</v>
      </c>
      <c r="K236" s="48">
        <v>5</v>
      </c>
      <c r="L236" s="48" t="s">
        <v>60</v>
      </c>
      <c r="M236" s="50">
        <v>120000</v>
      </c>
      <c r="N236" s="63">
        <f t="shared" si="18"/>
        <v>600000</v>
      </c>
      <c r="O236" s="80">
        <f t="shared" si="17"/>
        <v>0</v>
      </c>
      <c r="P236" s="53"/>
      <c r="Q236" s="64"/>
    </row>
    <row r="237" spans="1:17">
      <c r="A237" s="36"/>
      <c r="B237" s="37"/>
      <c r="C237" s="37"/>
      <c r="D237" s="37"/>
      <c r="E237" s="38"/>
      <c r="F237" s="52" t="s">
        <v>211</v>
      </c>
      <c r="G237" s="48">
        <v>6</v>
      </c>
      <c r="H237" s="48" t="s">
        <v>62</v>
      </c>
      <c r="I237" s="50">
        <v>700000</v>
      </c>
      <c r="J237" s="49">
        <v>4200000</v>
      </c>
      <c r="K237" s="48">
        <v>6</v>
      </c>
      <c r="L237" s="48" t="s">
        <v>62</v>
      </c>
      <c r="M237" s="50">
        <v>700000</v>
      </c>
      <c r="N237" s="63">
        <f t="shared" si="18"/>
        <v>4200000</v>
      </c>
      <c r="O237" s="80">
        <f t="shared" si="17"/>
        <v>0</v>
      </c>
      <c r="P237" s="53"/>
      <c r="Q237" s="64"/>
    </row>
    <row r="238" spans="1:17">
      <c r="A238" s="36"/>
      <c r="B238" s="37"/>
      <c r="C238" s="37"/>
      <c r="D238" s="37"/>
      <c r="E238" s="38"/>
      <c r="F238" s="52" t="s">
        <v>212</v>
      </c>
      <c r="G238" s="48">
        <v>23</v>
      </c>
      <c r="H238" s="48" t="s">
        <v>62</v>
      </c>
      <c r="I238" s="50">
        <v>900000</v>
      </c>
      <c r="J238" s="49">
        <v>20700000</v>
      </c>
      <c r="K238" s="48">
        <v>23</v>
      </c>
      <c r="L238" s="48" t="s">
        <v>62</v>
      </c>
      <c r="M238" s="50">
        <v>900000</v>
      </c>
      <c r="N238" s="63">
        <f t="shared" si="18"/>
        <v>20700000</v>
      </c>
      <c r="O238" s="80">
        <f t="shared" si="17"/>
        <v>0</v>
      </c>
      <c r="P238" s="53"/>
      <c r="Q238" s="64"/>
    </row>
    <row r="239" spans="1:17">
      <c r="A239" s="36"/>
      <c r="B239" s="37"/>
      <c r="C239" s="37"/>
      <c r="D239" s="37"/>
      <c r="E239" s="38"/>
      <c r="F239" s="52" t="s">
        <v>213</v>
      </c>
      <c r="G239" s="48">
        <v>1</v>
      </c>
      <c r="H239" s="48" t="s">
        <v>176</v>
      </c>
      <c r="I239" s="50">
        <v>32000000</v>
      </c>
      <c r="J239" s="49">
        <v>32000000</v>
      </c>
      <c r="K239" s="48">
        <v>1</v>
      </c>
      <c r="L239" s="48" t="s">
        <v>176</v>
      </c>
      <c r="M239" s="50">
        <v>32000000</v>
      </c>
      <c r="N239" s="63">
        <f t="shared" si="18"/>
        <v>32000000</v>
      </c>
      <c r="O239" s="80">
        <f t="shared" si="17"/>
        <v>0</v>
      </c>
      <c r="P239" s="53"/>
      <c r="Q239" s="64"/>
    </row>
    <row r="240" spans="1:17">
      <c r="A240" s="36"/>
      <c r="B240" s="37"/>
      <c r="C240" s="37"/>
      <c r="D240" s="37"/>
      <c r="E240" s="38"/>
      <c r="F240" s="52" t="s">
        <v>214</v>
      </c>
      <c r="G240" s="48">
        <v>10</v>
      </c>
      <c r="H240" s="48" t="s">
        <v>102</v>
      </c>
      <c r="I240" s="50">
        <v>89000</v>
      </c>
      <c r="J240" s="49">
        <v>890000</v>
      </c>
      <c r="K240" s="48">
        <v>10</v>
      </c>
      <c r="L240" s="48" t="s">
        <v>102</v>
      </c>
      <c r="M240" s="50">
        <v>89000</v>
      </c>
      <c r="N240" s="63">
        <f t="shared" si="18"/>
        <v>890000</v>
      </c>
      <c r="O240" s="80">
        <f t="shared" si="17"/>
        <v>0</v>
      </c>
      <c r="P240" s="53"/>
      <c r="Q240" s="64"/>
    </row>
    <row r="241" spans="1:17">
      <c r="A241" s="36"/>
      <c r="B241" s="37"/>
      <c r="C241" s="37"/>
      <c r="D241" s="37"/>
      <c r="E241" s="38"/>
      <c r="F241" s="39"/>
      <c r="G241" s="48"/>
      <c r="H241" s="48"/>
      <c r="I241" s="53"/>
      <c r="J241" s="76"/>
      <c r="K241" s="53"/>
      <c r="L241" s="48"/>
      <c r="M241" s="53"/>
      <c r="N241" s="63">
        <f t="shared" si="18"/>
        <v>0</v>
      </c>
      <c r="O241" s="80">
        <f t="shared" si="17"/>
        <v>0</v>
      </c>
      <c r="P241" s="53"/>
      <c r="Q241" s="64"/>
    </row>
    <row r="242" spans="1:17">
      <c r="A242" s="36"/>
      <c r="B242" s="37"/>
      <c r="C242" s="37"/>
      <c r="D242" s="37"/>
      <c r="E242" s="38"/>
      <c r="F242" s="43" t="s">
        <v>215</v>
      </c>
      <c r="G242" s="48"/>
      <c r="H242" s="48"/>
      <c r="I242" s="53"/>
      <c r="J242" s="49"/>
      <c r="K242" s="53"/>
      <c r="L242" s="48"/>
      <c r="M242" s="53"/>
      <c r="N242" s="63">
        <f t="shared" si="18"/>
        <v>0</v>
      </c>
      <c r="O242" s="80"/>
      <c r="P242" s="53"/>
      <c r="Q242" s="64"/>
    </row>
    <row r="243" spans="1:17" s="149" customFormat="1">
      <c r="A243" s="201"/>
      <c r="B243" s="202"/>
      <c r="C243" s="202"/>
      <c r="D243" s="202"/>
      <c r="E243" s="203"/>
      <c r="F243" s="217" t="s">
        <v>216</v>
      </c>
      <c r="G243" s="215">
        <v>1</v>
      </c>
      <c r="H243" s="215" t="s">
        <v>176</v>
      </c>
      <c r="I243" s="218">
        <v>35040700</v>
      </c>
      <c r="J243" s="219">
        <v>35040700</v>
      </c>
      <c r="K243" s="215">
        <v>1</v>
      </c>
      <c r="L243" s="215" t="s">
        <v>176</v>
      </c>
      <c r="M243" s="219">
        <f>50000000-2000000+25650000</f>
        <v>73650000</v>
      </c>
      <c r="N243" s="208">
        <f t="shared" si="18"/>
        <v>73650000</v>
      </c>
      <c r="O243" s="209">
        <f t="shared" si="17"/>
        <v>38609300</v>
      </c>
      <c r="P243" s="215"/>
      <c r="Q243" s="216"/>
    </row>
    <row r="244" spans="1:17">
      <c r="A244" s="36"/>
      <c r="B244" s="37"/>
      <c r="C244" s="37"/>
      <c r="D244" s="37"/>
      <c r="E244" s="38"/>
      <c r="F244" s="43" t="s">
        <v>217</v>
      </c>
      <c r="G244" s="48"/>
      <c r="H244" s="48"/>
      <c r="I244" s="53"/>
      <c r="J244" s="49"/>
      <c r="K244" s="53"/>
      <c r="L244" s="53"/>
      <c r="M244" s="53"/>
      <c r="N244" s="63">
        <f t="shared" si="18"/>
        <v>0</v>
      </c>
      <c r="O244" s="80"/>
      <c r="P244" s="53"/>
      <c r="Q244" s="64"/>
    </row>
    <row r="245" spans="1:17">
      <c r="A245" s="36"/>
      <c r="B245" s="37"/>
      <c r="C245" s="37"/>
      <c r="D245" s="37"/>
      <c r="E245" s="38"/>
      <c r="F245" s="39" t="s">
        <v>218</v>
      </c>
      <c r="G245" s="53">
        <v>1</v>
      </c>
      <c r="H245" s="53" t="s">
        <v>176</v>
      </c>
      <c r="I245" s="76">
        <v>4000000</v>
      </c>
      <c r="J245" s="76">
        <v>4000000</v>
      </c>
      <c r="K245" s="53">
        <v>1</v>
      </c>
      <c r="L245" s="53" t="s">
        <v>176</v>
      </c>
      <c r="M245" s="76">
        <v>6000000</v>
      </c>
      <c r="N245" s="63">
        <f t="shared" si="18"/>
        <v>6000000</v>
      </c>
      <c r="O245" s="80">
        <f t="shared" si="17"/>
        <v>2000000</v>
      </c>
      <c r="P245" s="53"/>
      <c r="Q245" s="64"/>
    </row>
    <row r="246" spans="1:17">
      <c r="A246" s="36"/>
      <c r="B246" s="37"/>
      <c r="C246" s="37"/>
      <c r="D246" s="37"/>
      <c r="E246" s="38"/>
      <c r="F246" s="39"/>
      <c r="G246" s="53"/>
      <c r="H246" s="53"/>
      <c r="I246" s="62"/>
      <c r="J246" s="76"/>
      <c r="K246" s="53"/>
      <c r="L246" s="53"/>
      <c r="M246" s="62"/>
      <c r="N246" s="63">
        <f t="shared" si="18"/>
        <v>0</v>
      </c>
      <c r="O246" s="80">
        <f t="shared" si="17"/>
        <v>0</v>
      </c>
      <c r="P246" s="53"/>
      <c r="Q246" s="64"/>
    </row>
    <row r="247" spans="1:17">
      <c r="A247" s="36"/>
      <c r="B247" s="37"/>
      <c r="C247" s="37"/>
      <c r="D247" s="37"/>
      <c r="E247" s="38"/>
      <c r="F247" s="43" t="s">
        <v>219</v>
      </c>
      <c r="G247" s="48"/>
      <c r="H247" s="48"/>
      <c r="I247" s="53"/>
      <c r="J247" s="76"/>
      <c r="K247" s="53"/>
      <c r="L247" s="53"/>
      <c r="M247" s="53"/>
      <c r="N247" s="63">
        <f t="shared" si="18"/>
        <v>0</v>
      </c>
      <c r="O247" s="80">
        <f t="shared" si="17"/>
        <v>0</v>
      </c>
      <c r="P247" s="53"/>
      <c r="Q247" s="64"/>
    </row>
    <row r="248" spans="1:17">
      <c r="A248" s="36"/>
      <c r="B248" s="37"/>
      <c r="C248" s="37"/>
      <c r="D248" s="37"/>
      <c r="E248" s="38"/>
      <c r="F248" s="39" t="s">
        <v>220</v>
      </c>
      <c r="G248" s="48"/>
      <c r="H248" s="48"/>
      <c r="I248" s="53"/>
      <c r="J248" s="49"/>
      <c r="K248" s="53"/>
      <c r="L248" s="48"/>
      <c r="M248" s="53"/>
      <c r="N248" s="63">
        <f t="shared" si="18"/>
        <v>0</v>
      </c>
      <c r="O248" s="80"/>
      <c r="P248" s="53"/>
      <c r="Q248" s="64"/>
    </row>
    <row r="249" spans="1:17">
      <c r="A249" s="36"/>
      <c r="B249" s="37"/>
      <c r="C249" s="37"/>
      <c r="D249" s="37"/>
      <c r="E249" s="38"/>
      <c r="F249" s="39" t="s">
        <v>221</v>
      </c>
      <c r="G249" s="48"/>
      <c r="H249" s="48"/>
      <c r="I249" s="53"/>
      <c r="J249" s="76"/>
      <c r="K249" s="53"/>
      <c r="L249" s="48"/>
      <c r="M249" s="53"/>
      <c r="N249" s="63">
        <f t="shared" si="18"/>
        <v>0</v>
      </c>
      <c r="O249" s="80"/>
      <c r="P249" s="53"/>
      <c r="Q249" s="64"/>
    </row>
    <row r="250" spans="1:17">
      <c r="A250" s="36"/>
      <c r="B250" s="37"/>
      <c r="C250" s="37"/>
      <c r="D250" s="37"/>
      <c r="E250" s="38"/>
      <c r="F250" s="39" t="s">
        <v>222</v>
      </c>
      <c r="G250" s="48"/>
      <c r="H250" s="48"/>
      <c r="I250" s="53"/>
      <c r="J250" s="76"/>
      <c r="K250" s="53"/>
      <c r="L250" s="53"/>
      <c r="M250" s="53"/>
      <c r="N250" s="63">
        <f t="shared" si="18"/>
        <v>0</v>
      </c>
      <c r="O250" s="80">
        <f t="shared" ref="O250:O282" si="19">N250-J250</f>
        <v>0</v>
      </c>
      <c r="P250" s="53"/>
      <c r="Q250" s="64"/>
    </row>
    <row r="251" spans="1:17">
      <c r="A251" s="36"/>
      <c r="B251" s="37"/>
      <c r="C251" s="37"/>
      <c r="D251" s="37"/>
      <c r="E251" s="38"/>
      <c r="F251" s="98" t="s">
        <v>223</v>
      </c>
      <c r="G251" s="99">
        <v>6</v>
      </c>
      <c r="H251" s="99" t="s">
        <v>245</v>
      </c>
      <c r="I251" s="100">
        <v>500000</v>
      </c>
      <c r="J251" s="100">
        <v>3000000</v>
      </c>
      <c r="K251" s="101">
        <v>12</v>
      </c>
      <c r="L251" s="99" t="s">
        <v>245</v>
      </c>
      <c r="M251" s="100">
        <v>500000</v>
      </c>
      <c r="N251" s="102">
        <f t="shared" si="18"/>
        <v>6000000</v>
      </c>
      <c r="O251" s="103">
        <f t="shared" si="19"/>
        <v>3000000</v>
      </c>
      <c r="P251" s="53"/>
      <c r="Q251" s="64"/>
    </row>
    <row r="252" spans="1:17">
      <c r="A252" s="36"/>
      <c r="B252" s="37"/>
      <c r="C252" s="37"/>
      <c r="D252" s="37"/>
      <c r="E252" s="38"/>
      <c r="F252" s="98" t="s">
        <v>224</v>
      </c>
      <c r="G252" s="99">
        <v>4</v>
      </c>
      <c r="H252" s="99" t="s">
        <v>246</v>
      </c>
      <c r="I252" s="100">
        <v>150000</v>
      </c>
      <c r="J252" s="100">
        <v>600000</v>
      </c>
      <c r="K252" s="101">
        <v>0</v>
      </c>
      <c r="L252" s="99">
        <v>0</v>
      </c>
      <c r="M252" s="100">
        <v>0</v>
      </c>
      <c r="N252" s="102">
        <f t="shared" si="18"/>
        <v>0</v>
      </c>
      <c r="O252" s="103">
        <f t="shared" si="19"/>
        <v>-600000</v>
      </c>
      <c r="P252" s="53"/>
      <c r="Q252" s="64"/>
    </row>
    <row r="253" spans="1:17">
      <c r="A253" s="36"/>
      <c r="B253" s="37"/>
      <c r="C253" s="37"/>
      <c r="D253" s="37"/>
      <c r="E253" s="38"/>
      <c r="F253" s="104" t="s">
        <v>386</v>
      </c>
      <c r="G253" s="99">
        <v>4</v>
      </c>
      <c r="H253" s="99" t="s">
        <v>246</v>
      </c>
      <c r="I253" s="100">
        <v>100000</v>
      </c>
      <c r="J253" s="100">
        <v>400000</v>
      </c>
      <c r="K253" s="101">
        <v>0</v>
      </c>
      <c r="L253" s="99">
        <v>0</v>
      </c>
      <c r="M253" s="100">
        <v>0</v>
      </c>
      <c r="N253" s="102">
        <f t="shared" si="18"/>
        <v>0</v>
      </c>
      <c r="O253" s="103">
        <f t="shared" si="19"/>
        <v>-400000</v>
      </c>
      <c r="P253" s="53"/>
      <c r="Q253" s="64"/>
    </row>
    <row r="254" spans="1:17">
      <c r="A254" s="36"/>
      <c r="B254" s="37"/>
      <c r="C254" s="37"/>
      <c r="D254" s="37"/>
      <c r="E254" s="38"/>
      <c r="F254" s="98" t="s">
        <v>225</v>
      </c>
      <c r="G254" s="99">
        <v>4</v>
      </c>
      <c r="H254" s="99" t="s">
        <v>60</v>
      </c>
      <c r="I254" s="100">
        <v>350000</v>
      </c>
      <c r="J254" s="100">
        <v>1400000</v>
      </c>
      <c r="K254" s="101">
        <v>0</v>
      </c>
      <c r="L254" s="99">
        <v>0</v>
      </c>
      <c r="M254" s="100">
        <v>0</v>
      </c>
      <c r="N254" s="102">
        <f t="shared" si="18"/>
        <v>0</v>
      </c>
      <c r="O254" s="103">
        <f t="shared" si="19"/>
        <v>-1400000</v>
      </c>
      <c r="P254" s="53"/>
      <c r="Q254" s="64"/>
    </row>
    <row r="255" spans="1:17">
      <c r="A255" s="36"/>
      <c r="B255" s="37"/>
      <c r="C255" s="37"/>
      <c r="D255" s="37"/>
      <c r="E255" s="38"/>
      <c r="F255" s="98" t="s">
        <v>226</v>
      </c>
      <c r="G255" s="99">
        <v>4</v>
      </c>
      <c r="H255" s="99" t="s">
        <v>247</v>
      </c>
      <c r="I255" s="100">
        <v>250000</v>
      </c>
      <c r="J255" s="100">
        <v>1000000</v>
      </c>
      <c r="K255" s="101">
        <v>0</v>
      </c>
      <c r="L255" s="99">
        <v>0</v>
      </c>
      <c r="M255" s="100">
        <v>0</v>
      </c>
      <c r="N255" s="102">
        <f t="shared" si="18"/>
        <v>0</v>
      </c>
      <c r="O255" s="103">
        <f t="shared" si="19"/>
        <v>-1000000</v>
      </c>
      <c r="P255" s="53"/>
      <c r="Q255" s="64"/>
    </row>
    <row r="256" spans="1:17">
      <c r="A256" s="36"/>
      <c r="B256" s="37"/>
      <c r="C256" s="37"/>
      <c r="D256" s="37"/>
      <c r="E256" s="38"/>
      <c r="F256" s="104" t="s">
        <v>441</v>
      </c>
      <c r="G256" s="99">
        <v>0</v>
      </c>
      <c r="H256" s="99">
        <v>0</v>
      </c>
      <c r="I256" s="100">
        <v>0</v>
      </c>
      <c r="J256" s="100">
        <v>0</v>
      </c>
      <c r="K256" s="101">
        <v>1</v>
      </c>
      <c r="L256" s="99" t="s">
        <v>437</v>
      </c>
      <c r="M256" s="100">
        <v>4000000</v>
      </c>
      <c r="N256" s="102">
        <f t="shared" si="18"/>
        <v>4000000</v>
      </c>
      <c r="O256" s="103">
        <f t="shared" si="19"/>
        <v>4000000</v>
      </c>
      <c r="P256" s="53"/>
      <c r="Q256" s="64"/>
    </row>
    <row r="257" spans="1:17">
      <c r="A257" s="36"/>
      <c r="B257" s="37"/>
      <c r="C257" s="37"/>
      <c r="D257" s="37"/>
      <c r="E257" s="38"/>
      <c r="F257" s="52" t="s">
        <v>219</v>
      </c>
      <c r="G257" s="48"/>
      <c r="H257" s="48"/>
      <c r="I257" s="76"/>
      <c r="J257" s="49"/>
      <c r="K257" s="53"/>
      <c r="L257" s="48"/>
      <c r="M257" s="76"/>
      <c r="N257" s="63">
        <f t="shared" si="18"/>
        <v>0</v>
      </c>
      <c r="O257" s="80"/>
      <c r="P257" s="53"/>
      <c r="Q257" s="64"/>
    </row>
    <row r="258" spans="1:17">
      <c r="A258" s="36"/>
      <c r="B258" s="37"/>
      <c r="C258" s="37"/>
      <c r="D258" s="37"/>
      <c r="E258" s="38"/>
      <c r="F258" s="52" t="s">
        <v>227</v>
      </c>
      <c r="G258" s="48">
        <v>65</v>
      </c>
      <c r="H258" s="48" t="s">
        <v>248</v>
      </c>
      <c r="I258" s="49">
        <v>175000</v>
      </c>
      <c r="J258" s="49">
        <v>11375000</v>
      </c>
      <c r="K258" s="53">
        <v>0</v>
      </c>
      <c r="L258" s="48" t="s">
        <v>248</v>
      </c>
      <c r="M258" s="49">
        <v>0</v>
      </c>
      <c r="N258" s="63">
        <f t="shared" si="18"/>
        <v>0</v>
      </c>
      <c r="O258" s="80">
        <f t="shared" si="19"/>
        <v>-11375000</v>
      </c>
      <c r="P258" s="53"/>
      <c r="Q258" s="64"/>
    </row>
    <row r="259" spans="1:17">
      <c r="A259" s="36"/>
      <c r="B259" s="37"/>
      <c r="C259" s="37"/>
      <c r="D259" s="37"/>
      <c r="E259" s="38"/>
      <c r="F259" s="52" t="s">
        <v>228</v>
      </c>
      <c r="G259" s="48">
        <v>65</v>
      </c>
      <c r="H259" s="48" t="s">
        <v>248</v>
      </c>
      <c r="I259" s="49">
        <v>50000</v>
      </c>
      <c r="J259" s="49">
        <v>3250000</v>
      </c>
      <c r="K259" s="53">
        <v>0</v>
      </c>
      <c r="L259" s="48" t="s">
        <v>248</v>
      </c>
      <c r="M259" s="49">
        <v>0</v>
      </c>
      <c r="N259" s="63">
        <f t="shared" si="18"/>
        <v>0</v>
      </c>
      <c r="O259" s="80">
        <f t="shared" si="19"/>
        <v>-3250000</v>
      </c>
      <c r="P259" s="53"/>
      <c r="Q259" s="64"/>
    </row>
    <row r="260" spans="1:17">
      <c r="A260" s="36"/>
      <c r="B260" s="37"/>
      <c r="C260" s="37"/>
      <c r="D260" s="37"/>
      <c r="E260" s="38"/>
      <c r="F260" s="43" t="s">
        <v>229</v>
      </c>
      <c r="G260" s="48"/>
      <c r="H260" s="48"/>
      <c r="I260" s="53"/>
      <c r="J260" s="76"/>
      <c r="K260" s="53"/>
      <c r="L260" s="48"/>
      <c r="M260" s="53"/>
      <c r="N260" s="63">
        <f t="shared" si="18"/>
        <v>0</v>
      </c>
      <c r="O260" s="80">
        <f t="shared" si="19"/>
        <v>0</v>
      </c>
      <c r="P260" s="53"/>
      <c r="Q260" s="64"/>
    </row>
    <row r="261" spans="1:17">
      <c r="A261" s="36"/>
      <c r="B261" s="37"/>
      <c r="C261" s="37"/>
      <c r="D261" s="37"/>
      <c r="E261" s="38"/>
      <c r="F261" s="43"/>
      <c r="G261" s="48"/>
      <c r="H261" s="48"/>
      <c r="I261" s="53"/>
      <c r="J261" s="49"/>
      <c r="K261" s="53"/>
      <c r="L261" s="48"/>
      <c r="M261" s="53"/>
      <c r="N261" s="63">
        <f t="shared" si="18"/>
        <v>0</v>
      </c>
      <c r="O261" s="80"/>
      <c r="P261" s="53"/>
      <c r="Q261" s="64"/>
    </row>
    <row r="262" spans="1:17">
      <c r="A262" s="36"/>
      <c r="B262" s="37"/>
      <c r="C262" s="37"/>
      <c r="D262" s="37"/>
      <c r="E262" s="38"/>
      <c r="F262" s="39" t="s">
        <v>230</v>
      </c>
      <c r="G262" s="48"/>
      <c r="H262" s="48"/>
      <c r="I262" s="53"/>
      <c r="J262" s="49"/>
      <c r="K262" s="53"/>
      <c r="L262" s="48"/>
      <c r="M262" s="53"/>
      <c r="N262" s="63">
        <f t="shared" si="18"/>
        <v>0</v>
      </c>
      <c r="O262" s="80"/>
      <c r="P262" s="53"/>
      <c r="Q262" s="64"/>
    </row>
    <row r="263" spans="1:17">
      <c r="A263" s="36"/>
      <c r="B263" s="37"/>
      <c r="C263" s="37"/>
      <c r="D263" s="37"/>
      <c r="E263" s="38"/>
      <c r="F263" s="39" t="s">
        <v>231</v>
      </c>
      <c r="G263" s="53">
        <v>0</v>
      </c>
      <c r="H263" s="53" t="s">
        <v>249</v>
      </c>
      <c r="I263" s="53">
        <v>0</v>
      </c>
      <c r="J263" s="76">
        <v>0</v>
      </c>
      <c r="K263" s="53">
        <v>0</v>
      </c>
      <c r="L263" s="53" t="s">
        <v>249</v>
      </c>
      <c r="M263" s="53">
        <v>0</v>
      </c>
      <c r="N263" s="63">
        <f t="shared" si="18"/>
        <v>0</v>
      </c>
      <c r="O263" s="80">
        <f t="shared" si="19"/>
        <v>0</v>
      </c>
      <c r="P263" s="53"/>
      <c r="Q263" s="64"/>
    </row>
    <row r="264" spans="1:17">
      <c r="A264" s="36"/>
      <c r="B264" s="37"/>
      <c r="C264" s="37"/>
      <c r="D264" s="37"/>
      <c r="E264" s="38"/>
      <c r="F264" s="52" t="s">
        <v>232</v>
      </c>
      <c r="G264" s="48">
        <v>0</v>
      </c>
      <c r="H264" s="48" t="s">
        <v>249</v>
      </c>
      <c r="I264" s="65">
        <v>0</v>
      </c>
      <c r="J264" s="49">
        <v>0</v>
      </c>
      <c r="K264" s="53">
        <v>0</v>
      </c>
      <c r="L264" s="53" t="s">
        <v>249</v>
      </c>
      <c r="M264" s="65">
        <v>0</v>
      </c>
      <c r="N264" s="63">
        <f t="shared" si="18"/>
        <v>0</v>
      </c>
      <c r="O264" s="80">
        <f t="shared" si="19"/>
        <v>0</v>
      </c>
      <c r="P264" s="53"/>
      <c r="Q264" s="64"/>
    </row>
    <row r="265" spans="1:17">
      <c r="A265" s="36"/>
      <c r="B265" s="37"/>
      <c r="C265" s="37"/>
      <c r="D265" s="37"/>
      <c r="E265" s="38"/>
      <c r="F265" s="52" t="s">
        <v>233</v>
      </c>
      <c r="G265" s="48">
        <v>60</v>
      </c>
      <c r="H265" s="48" t="s">
        <v>249</v>
      </c>
      <c r="I265" s="49">
        <v>3140000</v>
      </c>
      <c r="J265" s="49">
        <v>188400000</v>
      </c>
      <c r="K265" s="53">
        <v>60</v>
      </c>
      <c r="L265" s="53" t="s">
        <v>249</v>
      </c>
      <c r="M265" s="49">
        <v>3140000</v>
      </c>
      <c r="N265" s="74">
        <f t="shared" si="18"/>
        <v>188400000</v>
      </c>
      <c r="O265" s="80">
        <f t="shared" si="19"/>
        <v>0</v>
      </c>
      <c r="P265" s="53"/>
      <c r="Q265" s="64"/>
    </row>
    <row r="266" spans="1:17">
      <c r="A266" s="36"/>
      <c r="B266" s="37"/>
      <c r="C266" s="37"/>
      <c r="D266" s="37"/>
      <c r="E266" s="38"/>
      <c r="F266" s="52"/>
      <c r="G266" s="48"/>
      <c r="H266" s="48"/>
      <c r="I266" s="49"/>
      <c r="J266" s="49"/>
      <c r="K266" s="53"/>
      <c r="L266" s="53"/>
      <c r="M266" s="49"/>
      <c r="N266" s="74"/>
      <c r="O266" s="80"/>
      <c r="P266" s="53"/>
      <c r="Q266" s="64"/>
    </row>
    <row r="267" spans="1:17">
      <c r="A267" s="36"/>
      <c r="B267" s="37"/>
      <c r="C267" s="37"/>
      <c r="D267" s="37"/>
      <c r="E267" s="38"/>
      <c r="F267" s="43" t="s">
        <v>234</v>
      </c>
      <c r="G267" s="48"/>
      <c r="H267" s="48"/>
      <c r="I267" s="76"/>
      <c r="J267" s="76"/>
      <c r="K267" s="53"/>
      <c r="L267" s="48"/>
      <c r="M267" s="76"/>
      <c r="N267" s="74">
        <f t="shared" si="18"/>
        <v>0</v>
      </c>
      <c r="O267" s="80">
        <f t="shared" si="19"/>
        <v>0</v>
      </c>
      <c r="P267" s="53"/>
      <c r="Q267" s="64"/>
    </row>
    <row r="268" spans="1:17">
      <c r="A268" s="36"/>
      <c r="B268" s="37"/>
      <c r="C268" s="37"/>
      <c r="D268" s="37"/>
      <c r="E268" s="38"/>
      <c r="F268" s="39" t="s">
        <v>235</v>
      </c>
      <c r="G268" s="48"/>
      <c r="H268" s="48"/>
      <c r="I268" s="76"/>
      <c r="J268" s="49"/>
      <c r="K268" s="53"/>
      <c r="L268" s="48"/>
      <c r="M268" s="76"/>
      <c r="N268" s="74">
        <f t="shared" si="18"/>
        <v>0</v>
      </c>
      <c r="O268" s="80"/>
      <c r="P268" s="53"/>
      <c r="Q268" s="64"/>
    </row>
    <row r="269" spans="1:17">
      <c r="A269" s="36"/>
      <c r="B269" s="37"/>
      <c r="C269" s="37"/>
      <c r="D269" s="37"/>
      <c r="E269" s="38"/>
      <c r="F269" s="39" t="s">
        <v>236</v>
      </c>
      <c r="G269" s="48"/>
      <c r="H269" s="48"/>
      <c r="I269" s="76"/>
      <c r="J269" s="76"/>
      <c r="K269" s="53"/>
      <c r="L269" s="48"/>
      <c r="M269" s="76"/>
      <c r="N269" s="74">
        <f t="shared" si="18"/>
        <v>0</v>
      </c>
      <c r="O269" s="80">
        <f t="shared" si="19"/>
        <v>0</v>
      </c>
      <c r="P269" s="53"/>
      <c r="Q269" s="64"/>
    </row>
    <row r="270" spans="1:17">
      <c r="A270" s="36"/>
      <c r="B270" s="37"/>
      <c r="C270" s="37"/>
      <c r="D270" s="37"/>
      <c r="E270" s="38"/>
      <c r="F270" s="39" t="s">
        <v>237</v>
      </c>
      <c r="G270" s="48">
        <v>48</v>
      </c>
      <c r="H270" s="48" t="s">
        <v>249</v>
      </c>
      <c r="I270" s="49">
        <v>1950000</v>
      </c>
      <c r="J270" s="49">
        <v>93600000</v>
      </c>
      <c r="K270" s="53">
        <v>48</v>
      </c>
      <c r="L270" s="48" t="s">
        <v>249</v>
      </c>
      <c r="M270" s="49">
        <v>1950000</v>
      </c>
      <c r="N270" s="74">
        <f t="shared" si="18"/>
        <v>93600000</v>
      </c>
      <c r="O270" s="80">
        <f t="shared" si="19"/>
        <v>0</v>
      </c>
      <c r="P270" s="53"/>
      <c r="Q270" s="64"/>
    </row>
    <row r="271" spans="1:17">
      <c r="A271" s="36"/>
      <c r="B271" s="37"/>
      <c r="C271" s="37"/>
      <c r="D271" s="37"/>
      <c r="E271" s="38"/>
      <c r="F271" s="52" t="s">
        <v>238</v>
      </c>
      <c r="G271" s="48"/>
      <c r="H271" s="48"/>
      <c r="I271" s="53"/>
      <c r="J271" s="53"/>
      <c r="K271" s="53"/>
      <c r="L271" s="48"/>
      <c r="M271" s="53"/>
      <c r="N271" s="63">
        <f t="shared" si="18"/>
        <v>0</v>
      </c>
      <c r="O271" s="80">
        <f t="shared" si="19"/>
        <v>0</v>
      </c>
      <c r="P271" s="53"/>
      <c r="Q271" s="64"/>
    </row>
    <row r="272" spans="1:17">
      <c r="A272" s="36"/>
      <c r="B272" s="37"/>
      <c r="C272" s="37"/>
      <c r="D272" s="37"/>
      <c r="E272" s="38"/>
      <c r="F272" s="52"/>
      <c r="G272" s="48"/>
      <c r="H272" s="48"/>
      <c r="I272" s="53"/>
      <c r="J272" s="53"/>
      <c r="K272" s="53"/>
      <c r="L272" s="48"/>
      <c r="M272" s="53"/>
      <c r="N272" s="63"/>
      <c r="O272" s="80"/>
      <c r="P272" s="53"/>
      <c r="Q272" s="64"/>
    </row>
    <row r="273" spans="1:17">
      <c r="A273" s="36"/>
      <c r="B273" s="37"/>
      <c r="C273" s="37"/>
      <c r="D273" s="37"/>
      <c r="E273" s="38"/>
      <c r="F273" s="43" t="s">
        <v>239</v>
      </c>
      <c r="G273" s="48"/>
      <c r="H273" s="48"/>
      <c r="I273" s="53"/>
      <c r="J273" s="50"/>
      <c r="K273" s="53"/>
      <c r="L273" s="48"/>
      <c r="M273" s="53"/>
      <c r="N273" s="63">
        <f t="shared" si="18"/>
        <v>0</v>
      </c>
      <c r="O273" s="80"/>
      <c r="P273" s="53"/>
      <c r="Q273" s="64"/>
    </row>
    <row r="274" spans="1:17">
      <c r="A274" s="36"/>
      <c r="B274" s="37"/>
      <c r="C274" s="37"/>
      <c r="D274" s="37"/>
      <c r="E274" s="38"/>
      <c r="F274" s="43" t="s">
        <v>240</v>
      </c>
      <c r="G274" s="48"/>
      <c r="H274" s="48"/>
      <c r="I274" s="53"/>
      <c r="J274" s="50"/>
      <c r="K274" s="53"/>
      <c r="L274" s="48"/>
      <c r="M274" s="53"/>
      <c r="N274" s="63">
        <f t="shared" si="18"/>
        <v>0</v>
      </c>
      <c r="O274" s="80"/>
      <c r="P274" s="53"/>
      <c r="Q274" s="64"/>
    </row>
    <row r="275" spans="1:17">
      <c r="A275" s="36"/>
      <c r="B275" s="37"/>
      <c r="C275" s="37"/>
      <c r="D275" s="37"/>
      <c r="E275" s="38"/>
      <c r="F275" s="39" t="s">
        <v>241</v>
      </c>
      <c r="G275" s="48"/>
      <c r="H275" s="48"/>
      <c r="I275" s="53"/>
      <c r="J275" s="50"/>
      <c r="K275" s="53"/>
      <c r="L275" s="48"/>
      <c r="M275" s="53"/>
      <c r="N275" s="63">
        <f t="shared" si="18"/>
        <v>0</v>
      </c>
      <c r="O275" s="80"/>
      <c r="P275" s="53"/>
      <c r="Q275" s="64"/>
    </row>
    <row r="276" spans="1:17">
      <c r="A276" s="36"/>
      <c r="B276" s="37"/>
      <c r="C276" s="37"/>
      <c r="D276" s="37"/>
      <c r="E276" s="38"/>
      <c r="F276" s="39" t="s">
        <v>242</v>
      </c>
      <c r="G276" s="48"/>
      <c r="H276" s="48"/>
      <c r="I276" s="53"/>
      <c r="J276" s="53"/>
      <c r="K276" s="53"/>
      <c r="L276" s="48"/>
      <c r="M276" s="53"/>
      <c r="N276" s="63">
        <f t="shared" si="18"/>
        <v>0</v>
      </c>
      <c r="O276" s="80">
        <f t="shared" si="19"/>
        <v>0</v>
      </c>
      <c r="P276" s="53"/>
      <c r="Q276" s="64"/>
    </row>
    <row r="277" spans="1:17">
      <c r="A277" s="36"/>
      <c r="B277" s="37"/>
      <c r="C277" s="37"/>
      <c r="D277" s="37"/>
      <c r="E277" s="38"/>
      <c r="F277" s="39" t="s">
        <v>243</v>
      </c>
      <c r="G277" s="48">
        <v>7</v>
      </c>
      <c r="H277" s="48" t="s">
        <v>60</v>
      </c>
      <c r="I277" s="49">
        <v>250000</v>
      </c>
      <c r="J277" s="49">
        <v>1750000</v>
      </c>
      <c r="K277" s="48">
        <v>0</v>
      </c>
      <c r="L277" s="48">
        <v>0</v>
      </c>
      <c r="M277" s="49">
        <v>0</v>
      </c>
      <c r="N277" s="74">
        <f t="shared" si="18"/>
        <v>0</v>
      </c>
      <c r="O277" s="80">
        <f>N277-J277</f>
        <v>-1750000</v>
      </c>
      <c r="P277" s="53"/>
      <c r="Q277" s="64"/>
    </row>
    <row r="278" spans="1:17">
      <c r="A278" s="36"/>
      <c r="B278" s="37"/>
      <c r="C278" s="37"/>
      <c r="D278" s="37"/>
      <c r="E278" s="38"/>
      <c r="F278" s="66" t="s">
        <v>259</v>
      </c>
      <c r="G278" s="48">
        <v>6</v>
      </c>
      <c r="H278" s="48" t="s">
        <v>60</v>
      </c>
      <c r="I278" s="49">
        <v>375000</v>
      </c>
      <c r="J278" s="49">
        <v>2250000</v>
      </c>
      <c r="K278" s="48">
        <v>0</v>
      </c>
      <c r="L278" s="48">
        <v>0</v>
      </c>
      <c r="M278" s="49">
        <v>0</v>
      </c>
      <c r="N278" s="74">
        <f t="shared" si="18"/>
        <v>0</v>
      </c>
      <c r="O278" s="80">
        <f>N278-J278</f>
        <v>-2250000</v>
      </c>
      <c r="P278" s="53"/>
      <c r="Q278" s="64"/>
    </row>
    <row r="279" spans="1:17">
      <c r="A279" s="36"/>
      <c r="B279" s="37"/>
      <c r="C279" s="37"/>
      <c r="D279" s="37"/>
      <c r="E279" s="38"/>
      <c r="F279" s="52" t="s">
        <v>244</v>
      </c>
      <c r="G279" s="48">
        <v>3</v>
      </c>
      <c r="H279" s="48" t="s">
        <v>60</v>
      </c>
      <c r="I279" s="49">
        <v>475000</v>
      </c>
      <c r="J279" s="49">
        <v>1425000</v>
      </c>
      <c r="K279" s="48">
        <v>0</v>
      </c>
      <c r="L279" s="48">
        <v>0</v>
      </c>
      <c r="M279" s="49">
        <v>0</v>
      </c>
      <c r="N279" s="74">
        <f t="shared" si="18"/>
        <v>0</v>
      </c>
      <c r="O279" s="80">
        <f t="shared" si="19"/>
        <v>-1425000</v>
      </c>
      <c r="P279" s="53"/>
      <c r="Q279" s="64"/>
    </row>
    <row r="280" spans="1:17">
      <c r="A280" s="36"/>
      <c r="B280" s="37"/>
      <c r="C280" s="37"/>
      <c r="D280" s="37"/>
      <c r="E280" s="38"/>
      <c r="F280" s="67" t="s">
        <v>258</v>
      </c>
      <c r="G280" s="48">
        <v>2</v>
      </c>
      <c r="H280" s="48" t="s">
        <v>252</v>
      </c>
      <c r="I280" s="76">
        <v>270000</v>
      </c>
      <c r="J280" s="49">
        <v>540000</v>
      </c>
      <c r="K280" s="48">
        <v>0</v>
      </c>
      <c r="L280" s="48">
        <v>0</v>
      </c>
      <c r="M280" s="76">
        <v>0</v>
      </c>
      <c r="N280" s="74">
        <f t="shared" si="18"/>
        <v>0</v>
      </c>
      <c r="O280" s="80">
        <f t="shared" si="19"/>
        <v>-540000</v>
      </c>
      <c r="P280" s="53"/>
      <c r="Q280" s="64"/>
    </row>
    <row r="281" spans="1:17">
      <c r="A281" s="36"/>
      <c r="B281" s="37"/>
      <c r="C281" s="37"/>
      <c r="D281" s="37"/>
      <c r="E281" s="38"/>
      <c r="F281" s="66" t="s">
        <v>250</v>
      </c>
      <c r="G281" s="48">
        <v>1</v>
      </c>
      <c r="H281" s="48" t="s">
        <v>252</v>
      </c>
      <c r="I281" s="76">
        <v>250000</v>
      </c>
      <c r="J281" s="49">
        <v>250000</v>
      </c>
      <c r="K281" s="48">
        <v>0</v>
      </c>
      <c r="L281" s="48">
        <v>0</v>
      </c>
      <c r="M281" s="76">
        <v>0</v>
      </c>
      <c r="N281" s="74">
        <f t="shared" si="18"/>
        <v>0</v>
      </c>
      <c r="O281" s="80">
        <f t="shared" si="19"/>
        <v>-250000</v>
      </c>
      <c r="P281" s="53"/>
      <c r="Q281" s="64"/>
    </row>
    <row r="282" spans="1:17">
      <c r="A282" s="36"/>
      <c r="B282" s="37"/>
      <c r="C282" s="37"/>
      <c r="D282" s="37"/>
      <c r="E282" s="38"/>
      <c r="F282" s="39" t="s">
        <v>251</v>
      </c>
      <c r="G282" s="48">
        <v>1</v>
      </c>
      <c r="H282" s="48" t="s">
        <v>252</v>
      </c>
      <c r="I282" s="76">
        <v>250000</v>
      </c>
      <c r="J282" s="49">
        <v>250000</v>
      </c>
      <c r="K282" s="48">
        <v>0</v>
      </c>
      <c r="L282" s="48">
        <v>0</v>
      </c>
      <c r="M282" s="76">
        <v>0</v>
      </c>
      <c r="N282" s="74">
        <f t="shared" si="18"/>
        <v>0</v>
      </c>
      <c r="O282" s="80">
        <f t="shared" si="19"/>
        <v>-250000</v>
      </c>
      <c r="P282" s="53"/>
      <c r="Q282" s="64"/>
    </row>
    <row r="283" spans="1:17">
      <c r="A283" s="36"/>
      <c r="B283" s="37"/>
      <c r="C283" s="37"/>
      <c r="D283" s="37"/>
      <c r="E283" s="38"/>
      <c r="F283" s="39"/>
      <c r="G283" s="40"/>
      <c r="H283" s="40"/>
      <c r="I283" s="41"/>
      <c r="J283" s="41"/>
      <c r="K283" s="53"/>
      <c r="L283" s="53"/>
      <c r="M283" s="53"/>
      <c r="N283" s="63"/>
      <c r="O283" s="81"/>
      <c r="P283" s="53"/>
      <c r="Q283" s="64"/>
    </row>
    <row r="284" spans="1:17">
      <c r="K284" s="64"/>
      <c r="L284" s="64"/>
      <c r="M284" s="64"/>
      <c r="N284" s="71"/>
      <c r="O284" s="64"/>
      <c r="P284" s="64"/>
      <c r="Q284" s="64"/>
    </row>
    <row r="285" spans="1:17">
      <c r="K285" s="64"/>
      <c r="L285" s="64"/>
      <c r="M285" s="64"/>
      <c r="N285" s="71"/>
      <c r="O285" s="64"/>
      <c r="P285" s="64"/>
      <c r="Q285" s="64"/>
    </row>
    <row r="286" spans="1:17">
      <c r="O286" s="73"/>
    </row>
  </sheetData>
  <mergeCells count="97">
    <mergeCell ref="M24:N24"/>
    <mergeCell ref="M25:N25"/>
    <mergeCell ref="M26:N26"/>
    <mergeCell ref="M27:N27"/>
    <mergeCell ref="M28:N28"/>
    <mergeCell ref="M19:N19"/>
    <mergeCell ref="M20:N20"/>
    <mergeCell ref="M21:N21"/>
    <mergeCell ref="M22:N22"/>
    <mergeCell ref="M23:N23"/>
    <mergeCell ref="M13:N13"/>
    <mergeCell ref="M14:N14"/>
    <mergeCell ref="M15:N15"/>
    <mergeCell ref="M16:N16"/>
    <mergeCell ref="M17:N17"/>
    <mergeCell ref="M8:N8"/>
    <mergeCell ref="M9:N9"/>
    <mergeCell ref="M10:N10"/>
    <mergeCell ref="M11:N11"/>
    <mergeCell ref="M12:N12"/>
    <mergeCell ref="K12:L12"/>
    <mergeCell ref="K13:L13"/>
    <mergeCell ref="K14:L14"/>
    <mergeCell ref="K15:L15"/>
    <mergeCell ref="K16:L16"/>
    <mergeCell ref="M5:N5"/>
    <mergeCell ref="M6:N6"/>
    <mergeCell ref="M7:N7"/>
    <mergeCell ref="K3:L3"/>
    <mergeCell ref="K4:L4"/>
    <mergeCell ref="K5:L5"/>
    <mergeCell ref="K6:L6"/>
    <mergeCell ref="K7:L7"/>
    <mergeCell ref="A3:E3"/>
    <mergeCell ref="A6:E6"/>
    <mergeCell ref="A19:E19"/>
    <mergeCell ref="G3:J3"/>
    <mergeCell ref="G4:J4"/>
    <mergeCell ref="G5:J5"/>
    <mergeCell ref="G18:J18"/>
    <mergeCell ref="G11:J11"/>
    <mergeCell ref="G12:J12"/>
    <mergeCell ref="G13:J13"/>
    <mergeCell ref="G14:J14"/>
    <mergeCell ref="G15:J15"/>
    <mergeCell ref="G16:J16"/>
    <mergeCell ref="G17:J17"/>
    <mergeCell ref="G6:J6"/>
    <mergeCell ref="G7:J7"/>
    <mergeCell ref="G22:J22"/>
    <mergeCell ref="G2:J2"/>
    <mergeCell ref="F1:J1"/>
    <mergeCell ref="K2:L2"/>
    <mergeCell ref="M2:N2"/>
    <mergeCell ref="K1:N1"/>
    <mergeCell ref="K17:L17"/>
    <mergeCell ref="K8:L8"/>
    <mergeCell ref="K9:L9"/>
    <mergeCell ref="K10:L10"/>
    <mergeCell ref="K11:L11"/>
    <mergeCell ref="G8:J8"/>
    <mergeCell ref="G9:J9"/>
    <mergeCell ref="G10:J10"/>
    <mergeCell ref="M3:N3"/>
    <mergeCell ref="M4:N4"/>
    <mergeCell ref="K20:L20"/>
    <mergeCell ref="A1:E2"/>
    <mergeCell ref="K29:L29"/>
    <mergeCell ref="G27:J27"/>
    <mergeCell ref="G28:J28"/>
    <mergeCell ref="K27:L27"/>
    <mergeCell ref="K28:L28"/>
    <mergeCell ref="G25:J25"/>
    <mergeCell ref="G26:J26"/>
    <mergeCell ref="K25:L25"/>
    <mergeCell ref="K26:L26"/>
    <mergeCell ref="G23:J23"/>
    <mergeCell ref="G24:J24"/>
    <mergeCell ref="K23:L23"/>
    <mergeCell ref="K24:L24"/>
    <mergeCell ref="G21:J21"/>
    <mergeCell ref="K18:L18"/>
    <mergeCell ref="M18:N18"/>
    <mergeCell ref="A31:E33"/>
    <mergeCell ref="A34:E34"/>
    <mergeCell ref="O31:P32"/>
    <mergeCell ref="G32:I32"/>
    <mergeCell ref="J32:J33"/>
    <mergeCell ref="K32:N32"/>
    <mergeCell ref="F31:F33"/>
    <mergeCell ref="G31:J31"/>
    <mergeCell ref="K31:N31"/>
    <mergeCell ref="K21:L21"/>
    <mergeCell ref="K22:L22"/>
    <mergeCell ref="G19:J19"/>
    <mergeCell ref="G20:J20"/>
    <mergeCell ref="K19:L19"/>
  </mergeCells>
  <pageMargins left="0.70866141732283472" right="1.6929133858267718" top="0.74803149606299213" bottom="0.74803149606299213" header="0.31496062992125984" footer="0.31496062992125984"/>
  <pageSetup paperSize="5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view="pageBreakPreview" topLeftCell="A31" zoomScale="60" zoomScaleNormal="55" workbookViewId="0">
      <selection activeCell="I72" sqref="I72"/>
    </sheetView>
  </sheetViews>
  <sheetFormatPr defaultRowHeight="12.75"/>
  <cols>
    <col min="1" max="3" width="2.140625" style="31" bestFit="1" customWidth="1"/>
    <col min="4" max="4" width="3.28515625" style="31" bestFit="1" customWidth="1"/>
    <col min="5" max="5" width="2.85546875" style="31" bestFit="1" customWidth="1"/>
    <col min="6" max="6" width="53.7109375" style="69" customWidth="1"/>
    <col min="7" max="7" width="9.42578125" style="70" bestFit="1" customWidth="1"/>
    <col min="8" max="8" width="11.7109375" style="70" customWidth="1"/>
    <col min="9" max="9" width="14.85546875" style="31" bestFit="1" customWidth="1"/>
    <col min="10" max="10" width="16.42578125" style="31" bestFit="1" customWidth="1"/>
    <col min="11" max="11" width="9.42578125" style="31" bestFit="1" customWidth="1"/>
    <col min="12" max="12" width="13.5703125" style="31" customWidth="1"/>
    <col min="13" max="13" width="16.42578125" style="72" customWidth="1"/>
    <col min="14" max="14" width="15" style="72" bestFit="1" customWidth="1"/>
    <col min="15" max="15" width="16.140625" style="69" bestFit="1" customWidth="1"/>
    <col min="16" max="16" width="11.5703125" style="31" customWidth="1"/>
    <col min="17" max="21" width="9.140625" style="31"/>
    <col min="22" max="22" width="16.140625" style="31" bestFit="1" customWidth="1"/>
    <col min="23" max="16384" width="9.140625" style="31"/>
  </cols>
  <sheetData>
    <row r="1" spans="1:26">
      <c r="A1" s="244" t="s">
        <v>504</v>
      </c>
      <c r="B1" s="244"/>
      <c r="C1" s="244"/>
      <c r="D1" s="244"/>
      <c r="E1" s="244"/>
      <c r="F1" s="244" t="s">
        <v>507</v>
      </c>
      <c r="G1" s="244"/>
      <c r="H1" s="244"/>
      <c r="I1" s="244"/>
      <c r="J1" s="244"/>
      <c r="K1" s="245" t="s">
        <v>508</v>
      </c>
      <c r="L1" s="245"/>
      <c r="M1" s="245"/>
      <c r="N1" s="245"/>
    </row>
    <row r="2" spans="1:26">
      <c r="A2" s="244"/>
      <c r="B2" s="244"/>
      <c r="C2" s="244"/>
      <c r="D2" s="244"/>
      <c r="E2" s="244"/>
      <c r="F2" s="128" t="s">
        <v>505</v>
      </c>
      <c r="G2" s="244" t="s">
        <v>506</v>
      </c>
      <c r="H2" s="244"/>
      <c r="I2" s="244"/>
      <c r="J2" s="244"/>
      <c r="K2" s="244" t="s">
        <v>505</v>
      </c>
      <c r="L2" s="244"/>
      <c r="M2" s="244" t="s">
        <v>506</v>
      </c>
      <c r="N2" s="244"/>
    </row>
    <row r="3" spans="1:26" ht="12.75" customHeight="1">
      <c r="A3" s="246" t="s">
        <v>472</v>
      </c>
      <c r="B3" s="246"/>
      <c r="C3" s="246"/>
      <c r="D3" s="246"/>
      <c r="E3" s="246"/>
      <c r="F3" s="138" t="s">
        <v>473</v>
      </c>
      <c r="G3" s="236" t="s">
        <v>473</v>
      </c>
      <c r="H3" s="236"/>
      <c r="I3" s="236"/>
      <c r="J3" s="236"/>
      <c r="K3" s="250" t="s">
        <v>474</v>
      </c>
      <c r="L3" s="250"/>
      <c r="M3" s="250" t="s">
        <v>474</v>
      </c>
      <c r="N3" s="250"/>
    </row>
    <row r="4" spans="1:26" ht="12.75" customHeight="1">
      <c r="A4" s="138" t="s">
        <v>392</v>
      </c>
      <c r="B4" s="138"/>
      <c r="C4" s="138"/>
      <c r="D4" s="138"/>
      <c r="E4" s="138"/>
      <c r="F4" s="138" t="s">
        <v>475</v>
      </c>
      <c r="G4" s="236" t="s">
        <v>475</v>
      </c>
      <c r="H4" s="236"/>
      <c r="I4" s="236"/>
      <c r="J4" s="236"/>
      <c r="K4" s="250" t="s">
        <v>474</v>
      </c>
      <c r="L4" s="250"/>
      <c r="M4" s="250" t="s">
        <v>474</v>
      </c>
      <c r="N4" s="250"/>
    </row>
    <row r="5" spans="1:26" ht="25.5" customHeight="1">
      <c r="A5" s="138" t="s">
        <v>392</v>
      </c>
      <c r="B5" s="138"/>
      <c r="C5" s="138"/>
      <c r="D5" s="138"/>
      <c r="E5" s="138"/>
      <c r="F5" s="138" t="s">
        <v>476</v>
      </c>
      <c r="G5" s="236" t="s">
        <v>476</v>
      </c>
      <c r="H5" s="236"/>
      <c r="I5" s="236"/>
      <c r="J5" s="236"/>
      <c r="K5" s="250" t="s">
        <v>474</v>
      </c>
      <c r="L5" s="250"/>
      <c r="M5" s="250" t="s">
        <v>474</v>
      </c>
      <c r="N5" s="250"/>
    </row>
    <row r="6" spans="1:26" ht="12.75" customHeight="1">
      <c r="A6" s="246" t="s">
        <v>477</v>
      </c>
      <c r="B6" s="246"/>
      <c r="C6" s="246"/>
      <c r="D6" s="246"/>
      <c r="E6" s="246"/>
      <c r="F6" s="138" t="s">
        <v>478</v>
      </c>
      <c r="G6" s="236" t="s">
        <v>478</v>
      </c>
      <c r="H6" s="236"/>
      <c r="I6" s="236"/>
      <c r="J6" s="236"/>
      <c r="K6" s="251">
        <f>J18</f>
        <v>900000000</v>
      </c>
      <c r="L6" s="251"/>
      <c r="M6" s="251">
        <f>N18</f>
        <v>1104373500</v>
      </c>
      <c r="N6" s="251"/>
    </row>
    <row r="7" spans="1:26" ht="12.75" customHeight="1">
      <c r="A7" s="255" t="s">
        <v>479</v>
      </c>
      <c r="B7" s="255"/>
      <c r="C7" s="255"/>
      <c r="D7" s="255"/>
      <c r="E7" s="255"/>
      <c r="F7" s="143" t="s">
        <v>514</v>
      </c>
      <c r="G7" s="236" t="s">
        <v>514</v>
      </c>
      <c r="H7" s="236"/>
      <c r="I7" s="236"/>
      <c r="J7" s="236"/>
      <c r="K7" s="249" t="s">
        <v>520</v>
      </c>
      <c r="L7" s="249"/>
      <c r="M7" s="249" t="s">
        <v>520</v>
      </c>
      <c r="N7" s="249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2"/>
    </row>
    <row r="8" spans="1:26" ht="12.75" customHeight="1">
      <c r="A8" s="41"/>
      <c r="B8" s="41"/>
      <c r="C8" s="41"/>
      <c r="D8" s="41"/>
      <c r="E8" s="41"/>
      <c r="F8" s="143" t="s">
        <v>515</v>
      </c>
      <c r="G8" s="236" t="s">
        <v>515</v>
      </c>
      <c r="H8" s="236"/>
      <c r="I8" s="236"/>
      <c r="J8" s="236"/>
      <c r="K8" s="249" t="s">
        <v>521</v>
      </c>
      <c r="L8" s="249"/>
      <c r="M8" s="249" t="s">
        <v>521</v>
      </c>
      <c r="N8" s="249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2"/>
    </row>
    <row r="9" spans="1:26" ht="12.75" customHeight="1">
      <c r="A9" s="41"/>
      <c r="B9" s="41"/>
      <c r="C9" s="41"/>
      <c r="D9" s="41"/>
      <c r="E9" s="41"/>
      <c r="F9" s="143" t="s">
        <v>516</v>
      </c>
      <c r="G9" s="236" t="s">
        <v>516</v>
      </c>
      <c r="H9" s="236"/>
      <c r="I9" s="236"/>
      <c r="J9" s="236"/>
      <c r="K9" s="249" t="s">
        <v>522</v>
      </c>
      <c r="L9" s="249"/>
      <c r="M9" s="249" t="s">
        <v>522</v>
      </c>
      <c r="N9" s="249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2"/>
    </row>
    <row r="10" spans="1:26" ht="12.75" customHeight="1">
      <c r="A10" s="255" t="s">
        <v>495</v>
      </c>
      <c r="B10" s="255"/>
      <c r="C10" s="255"/>
      <c r="D10" s="255"/>
      <c r="E10" s="255"/>
      <c r="F10" s="143" t="s">
        <v>517</v>
      </c>
      <c r="G10" s="236" t="s">
        <v>517</v>
      </c>
      <c r="H10" s="236"/>
      <c r="I10" s="236"/>
      <c r="J10" s="236"/>
      <c r="K10" s="249" t="s">
        <v>520</v>
      </c>
      <c r="L10" s="249"/>
      <c r="M10" s="249" t="s">
        <v>520</v>
      </c>
      <c r="N10" s="249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2"/>
    </row>
    <row r="11" spans="1:26" ht="12.75" customHeight="1">
      <c r="A11" s="41"/>
      <c r="B11" s="41"/>
      <c r="C11" s="41"/>
      <c r="D11" s="41"/>
      <c r="E11" s="41"/>
      <c r="F11" s="143" t="s">
        <v>518</v>
      </c>
      <c r="G11" s="236" t="s">
        <v>518</v>
      </c>
      <c r="H11" s="236"/>
      <c r="I11" s="236"/>
      <c r="J11" s="236"/>
      <c r="K11" s="249" t="s">
        <v>521</v>
      </c>
      <c r="L11" s="249"/>
      <c r="M11" s="249" t="s">
        <v>521</v>
      </c>
      <c r="N11" s="249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2"/>
    </row>
    <row r="12" spans="1:26">
      <c r="A12" s="41"/>
      <c r="B12" s="41"/>
      <c r="C12" s="41"/>
      <c r="D12" s="41"/>
      <c r="E12" s="41"/>
      <c r="F12" s="143" t="s">
        <v>519</v>
      </c>
      <c r="G12" s="236" t="s">
        <v>519</v>
      </c>
      <c r="H12" s="236"/>
      <c r="I12" s="236"/>
      <c r="J12" s="236"/>
      <c r="K12" s="249" t="s">
        <v>522</v>
      </c>
      <c r="L12" s="249"/>
      <c r="M12" s="249" t="s">
        <v>522</v>
      </c>
      <c r="N12" s="249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2"/>
    </row>
    <row r="13" spans="1:26">
      <c r="A13" s="41" t="s">
        <v>513</v>
      </c>
      <c r="B13" s="41"/>
      <c r="C13" s="41"/>
      <c r="D13" s="41"/>
      <c r="E13" s="41"/>
      <c r="F13" s="39"/>
      <c r="G13" s="252"/>
      <c r="H13" s="253"/>
      <c r="I13" s="253"/>
      <c r="J13" s="253"/>
      <c r="K13" s="253"/>
      <c r="L13" s="253"/>
      <c r="M13" s="253"/>
      <c r="N13" s="254"/>
    </row>
    <row r="14" spans="1:26" ht="15" customHeight="1">
      <c r="A14" s="234" t="s">
        <v>43</v>
      </c>
      <c r="B14" s="234"/>
      <c r="C14" s="234"/>
      <c r="D14" s="234"/>
      <c r="E14" s="234"/>
      <c r="F14" s="235" t="s">
        <v>44</v>
      </c>
      <c r="G14" s="235" t="s">
        <v>45</v>
      </c>
      <c r="H14" s="235"/>
      <c r="I14" s="235"/>
      <c r="J14" s="235"/>
      <c r="K14" s="235" t="s">
        <v>46</v>
      </c>
      <c r="L14" s="235"/>
      <c r="M14" s="235"/>
      <c r="N14" s="235"/>
      <c r="O14" s="234" t="s">
        <v>47</v>
      </c>
      <c r="P14" s="234"/>
    </row>
    <row r="15" spans="1:26">
      <c r="A15" s="234"/>
      <c r="B15" s="234"/>
      <c r="C15" s="234"/>
      <c r="D15" s="234"/>
      <c r="E15" s="234"/>
      <c r="F15" s="235"/>
      <c r="G15" s="235" t="s">
        <v>48</v>
      </c>
      <c r="H15" s="235"/>
      <c r="I15" s="235"/>
      <c r="J15" s="235" t="s">
        <v>49</v>
      </c>
      <c r="K15" s="235" t="s">
        <v>48</v>
      </c>
      <c r="L15" s="235"/>
      <c r="M15" s="235"/>
      <c r="N15" s="235"/>
      <c r="O15" s="234"/>
      <c r="P15" s="234"/>
    </row>
    <row r="16" spans="1:26">
      <c r="A16" s="234"/>
      <c r="B16" s="234"/>
      <c r="C16" s="234"/>
      <c r="D16" s="234"/>
      <c r="E16" s="234"/>
      <c r="F16" s="235"/>
      <c r="G16" s="32" t="s">
        <v>50</v>
      </c>
      <c r="H16" s="32" t="s">
        <v>51</v>
      </c>
      <c r="I16" s="32" t="s">
        <v>52</v>
      </c>
      <c r="J16" s="235"/>
      <c r="K16" s="33" t="s">
        <v>50</v>
      </c>
      <c r="L16" s="33" t="s">
        <v>51</v>
      </c>
      <c r="M16" s="35" t="s">
        <v>52</v>
      </c>
      <c r="N16" s="34" t="s">
        <v>49</v>
      </c>
      <c r="O16" s="32" t="s">
        <v>53</v>
      </c>
      <c r="P16" s="32" t="s">
        <v>54</v>
      </c>
    </row>
    <row r="17" spans="1:17" ht="15" customHeight="1">
      <c r="A17" s="234">
        <v>1</v>
      </c>
      <c r="B17" s="234"/>
      <c r="C17" s="234"/>
      <c r="D17" s="234"/>
      <c r="E17" s="234"/>
      <c r="F17" s="33">
        <v>2</v>
      </c>
      <c r="G17" s="32">
        <v>3</v>
      </c>
      <c r="H17" s="32">
        <v>4</v>
      </c>
      <c r="I17" s="32">
        <v>5</v>
      </c>
      <c r="J17" s="32" t="s">
        <v>55</v>
      </c>
      <c r="K17" s="32">
        <v>7</v>
      </c>
      <c r="L17" s="32">
        <v>8</v>
      </c>
      <c r="M17" s="35">
        <v>9</v>
      </c>
      <c r="N17" s="35" t="s">
        <v>253</v>
      </c>
      <c r="O17" s="33" t="s">
        <v>56</v>
      </c>
      <c r="P17" s="32">
        <v>13</v>
      </c>
    </row>
    <row r="18" spans="1:17">
      <c r="A18" s="39">
        <v>5</v>
      </c>
      <c r="B18" s="39"/>
      <c r="C18" s="39"/>
      <c r="D18" s="39"/>
      <c r="E18" s="39"/>
      <c r="F18" s="43" t="s">
        <v>0</v>
      </c>
      <c r="G18" s="40"/>
      <c r="H18" s="40"/>
      <c r="I18" s="39"/>
      <c r="J18" s="139">
        <f>SUM(J22:J105)</f>
        <v>900000000</v>
      </c>
      <c r="K18" s="127"/>
      <c r="L18" s="127"/>
      <c r="M18" s="144"/>
      <c r="N18" s="144">
        <f>SUM(N23:N105)</f>
        <v>1104373500</v>
      </c>
      <c r="O18" s="80">
        <f>SUM(O19:O105)</f>
        <v>204373500</v>
      </c>
      <c r="P18" s="41"/>
    </row>
    <row r="19" spans="1:17">
      <c r="A19" s="39">
        <v>5</v>
      </c>
      <c r="B19" s="39">
        <v>2</v>
      </c>
      <c r="C19" s="39"/>
      <c r="D19" s="39"/>
      <c r="E19" s="39"/>
      <c r="F19" s="43" t="s">
        <v>1</v>
      </c>
      <c r="G19" s="40"/>
      <c r="H19" s="40"/>
      <c r="I19" s="39"/>
      <c r="J19" s="82"/>
      <c r="K19" s="41"/>
      <c r="L19" s="41"/>
      <c r="M19" s="42"/>
      <c r="N19" s="42"/>
      <c r="O19" s="45"/>
      <c r="P19" s="41"/>
    </row>
    <row r="20" spans="1:17">
      <c r="A20" s="39">
        <v>5</v>
      </c>
      <c r="B20" s="39">
        <v>2</v>
      </c>
      <c r="C20" s="40">
        <v>1</v>
      </c>
      <c r="D20" s="39"/>
      <c r="E20" s="39"/>
      <c r="F20" s="43" t="s">
        <v>2</v>
      </c>
      <c r="G20" s="40"/>
      <c r="H20" s="40"/>
      <c r="I20" s="39"/>
      <c r="J20" s="82"/>
      <c r="K20" s="41"/>
      <c r="L20" s="41"/>
      <c r="M20" s="42"/>
      <c r="N20" s="42"/>
      <c r="O20" s="45"/>
      <c r="P20" s="41"/>
    </row>
    <row r="21" spans="1:17">
      <c r="A21" s="39">
        <v>5</v>
      </c>
      <c r="B21" s="39">
        <v>2</v>
      </c>
      <c r="C21" s="40">
        <v>1</v>
      </c>
      <c r="D21" s="83">
        <v>1</v>
      </c>
      <c r="E21" s="39"/>
      <c r="F21" s="43" t="s">
        <v>3</v>
      </c>
      <c r="G21" s="40"/>
      <c r="H21" s="40"/>
      <c r="I21" s="39"/>
      <c r="J21" s="82"/>
      <c r="K21" s="41"/>
      <c r="L21" s="41"/>
      <c r="M21" s="42"/>
      <c r="N21" s="42"/>
      <c r="O21" s="45"/>
      <c r="P21" s="41"/>
    </row>
    <row r="22" spans="1:17">
      <c r="A22" s="39">
        <v>5</v>
      </c>
      <c r="B22" s="39">
        <v>2</v>
      </c>
      <c r="C22" s="40">
        <v>1</v>
      </c>
      <c r="D22" s="83">
        <v>1</v>
      </c>
      <c r="E22" s="83">
        <v>1</v>
      </c>
      <c r="F22" s="39" t="s">
        <v>270</v>
      </c>
      <c r="G22" s="40"/>
      <c r="H22" s="40"/>
      <c r="I22" s="39"/>
      <c r="J22" s="82"/>
      <c r="K22" s="41"/>
      <c r="L22" s="41"/>
      <c r="M22" s="42"/>
      <c r="N22" s="42"/>
      <c r="O22" s="45"/>
      <c r="P22" s="41"/>
    </row>
    <row r="23" spans="1:17">
      <c r="A23" s="39"/>
      <c r="B23" s="39"/>
      <c r="C23" s="39"/>
      <c r="D23" s="39"/>
      <c r="E23" s="39"/>
      <c r="F23" s="39" t="s">
        <v>271</v>
      </c>
      <c r="G23" s="40">
        <v>2</v>
      </c>
      <c r="H23" s="40" t="s">
        <v>252</v>
      </c>
      <c r="I23" s="75">
        <v>270000</v>
      </c>
      <c r="J23" s="49">
        <f t="shared" ref="J23:J33" si="0">I23*G23</f>
        <v>540000</v>
      </c>
      <c r="K23" s="85">
        <v>2</v>
      </c>
      <c r="L23" s="85" t="s">
        <v>252</v>
      </c>
      <c r="M23" s="86">
        <v>270000</v>
      </c>
      <c r="N23" s="87">
        <f t="shared" ref="N23:N25" si="1">M23*K23</f>
        <v>540000</v>
      </c>
      <c r="O23" s="75"/>
      <c r="P23" s="44"/>
    </row>
    <row r="24" spans="1:17">
      <c r="A24" s="39"/>
      <c r="B24" s="39"/>
      <c r="C24" s="39"/>
      <c r="D24" s="39"/>
      <c r="E24" s="39"/>
      <c r="F24" s="52" t="s">
        <v>272</v>
      </c>
      <c r="G24" s="40">
        <v>2</v>
      </c>
      <c r="H24" s="40" t="s">
        <v>252</v>
      </c>
      <c r="I24" s="88">
        <v>250000</v>
      </c>
      <c r="J24" s="49">
        <f t="shared" si="0"/>
        <v>500000</v>
      </c>
      <c r="K24" s="85">
        <v>2</v>
      </c>
      <c r="L24" s="85" t="s">
        <v>252</v>
      </c>
      <c r="M24" s="89">
        <v>250000</v>
      </c>
      <c r="N24" s="87">
        <f t="shared" si="1"/>
        <v>500000</v>
      </c>
      <c r="O24" s="75">
        <f t="shared" ref="O24:O93" si="2">N24-J24</f>
        <v>0</v>
      </c>
      <c r="P24" s="44"/>
    </row>
    <row r="25" spans="1:17">
      <c r="A25" s="39"/>
      <c r="B25" s="39"/>
      <c r="C25" s="39"/>
      <c r="D25" s="39"/>
      <c r="E25" s="39"/>
      <c r="F25" s="52" t="s">
        <v>273</v>
      </c>
      <c r="G25" s="40">
        <v>2</v>
      </c>
      <c r="H25" s="40" t="s">
        <v>333</v>
      </c>
      <c r="I25" s="88">
        <v>250000</v>
      </c>
      <c r="J25" s="49">
        <f t="shared" si="0"/>
        <v>500000</v>
      </c>
      <c r="K25" s="85">
        <v>2</v>
      </c>
      <c r="L25" s="85" t="s">
        <v>333</v>
      </c>
      <c r="M25" s="89">
        <v>250000</v>
      </c>
      <c r="N25" s="87">
        <f t="shared" si="1"/>
        <v>500000</v>
      </c>
      <c r="O25" s="75">
        <f t="shared" si="2"/>
        <v>0</v>
      </c>
      <c r="P25" s="44"/>
    </row>
    <row r="26" spans="1:17">
      <c r="A26" s="39"/>
      <c r="B26" s="39"/>
      <c r="C26" s="39"/>
      <c r="D26" s="39"/>
      <c r="E26" s="39"/>
      <c r="F26" s="43" t="s">
        <v>9</v>
      </c>
      <c r="G26" s="40"/>
      <c r="H26" s="40"/>
      <c r="I26" s="39"/>
      <c r="J26" s="50"/>
      <c r="K26" s="40"/>
      <c r="L26" s="40"/>
      <c r="M26" s="84"/>
      <c r="N26" s="51"/>
      <c r="O26" s="45"/>
      <c r="P26" s="41"/>
    </row>
    <row r="27" spans="1:17">
      <c r="A27" s="39">
        <v>5</v>
      </c>
      <c r="B27" s="39">
        <v>2</v>
      </c>
      <c r="C27" s="40">
        <v>2</v>
      </c>
      <c r="D27" s="39"/>
      <c r="E27" s="39"/>
      <c r="F27" s="43"/>
      <c r="G27" s="40"/>
      <c r="H27" s="40"/>
      <c r="I27" s="39"/>
      <c r="J27" s="50"/>
      <c r="K27" s="40"/>
      <c r="L27" s="40"/>
      <c r="M27" s="84"/>
      <c r="N27" s="51"/>
      <c r="O27" s="45"/>
      <c r="P27" s="41"/>
    </row>
    <row r="28" spans="1:17">
      <c r="A28" s="39">
        <v>5</v>
      </c>
      <c r="B28" s="39">
        <v>2</v>
      </c>
      <c r="C28" s="40">
        <v>2</v>
      </c>
      <c r="D28" s="83">
        <v>4</v>
      </c>
      <c r="E28" s="39"/>
      <c r="F28" s="43" t="s">
        <v>274</v>
      </c>
      <c r="G28" s="40"/>
      <c r="H28" s="40"/>
      <c r="I28" s="39"/>
      <c r="J28" s="50"/>
      <c r="K28" s="40"/>
      <c r="L28" s="40"/>
      <c r="M28" s="84"/>
      <c r="N28" s="63"/>
      <c r="O28" s="45"/>
      <c r="P28" s="41"/>
    </row>
    <row r="29" spans="1:17">
      <c r="A29" s="39">
        <v>5</v>
      </c>
      <c r="B29" s="39">
        <v>2</v>
      </c>
      <c r="C29" s="40">
        <v>2</v>
      </c>
      <c r="D29" s="83">
        <v>4</v>
      </c>
      <c r="E29" s="83">
        <v>2</v>
      </c>
      <c r="F29" s="39" t="s">
        <v>275</v>
      </c>
      <c r="G29" s="40"/>
      <c r="H29" s="40"/>
      <c r="I29" s="39"/>
      <c r="J29" s="50"/>
      <c r="K29" s="40"/>
      <c r="L29" s="40"/>
      <c r="M29" s="84"/>
      <c r="N29" s="63"/>
      <c r="O29" s="45"/>
      <c r="P29" s="41"/>
    </row>
    <row r="30" spans="1:17">
      <c r="A30" s="39"/>
      <c r="B30" s="39"/>
      <c r="C30" s="39"/>
      <c r="D30" s="39"/>
      <c r="E30" s="39"/>
      <c r="F30" s="39" t="s">
        <v>276</v>
      </c>
      <c r="G30" s="40"/>
      <c r="H30" s="40"/>
      <c r="I30" s="39"/>
      <c r="J30" s="50"/>
      <c r="K30" s="40"/>
      <c r="L30" s="40"/>
      <c r="M30" s="84"/>
      <c r="N30" s="63"/>
      <c r="O30" s="45"/>
      <c r="P30" s="41"/>
    </row>
    <row r="31" spans="1:17">
      <c r="A31" s="39"/>
      <c r="B31" s="39"/>
      <c r="C31" s="39"/>
      <c r="D31" s="39"/>
      <c r="E31" s="39"/>
      <c r="F31" s="39" t="s">
        <v>277</v>
      </c>
      <c r="G31" s="40">
        <v>16</v>
      </c>
      <c r="H31" s="40" t="s">
        <v>334</v>
      </c>
      <c r="I31" s="88">
        <v>3500000</v>
      </c>
      <c r="J31" s="49">
        <f t="shared" si="0"/>
        <v>56000000</v>
      </c>
      <c r="K31" s="85">
        <v>0</v>
      </c>
      <c r="L31" s="85">
        <v>0</v>
      </c>
      <c r="M31" s="89">
        <v>0</v>
      </c>
      <c r="N31" s="74">
        <f t="shared" ref="N31" si="3">M31*K31</f>
        <v>0</v>
      </c>
      <c r="O31" s="75">
        <f t="shared" si="2"/>
        <v>-56000000</v>
      </c>
      <c r="P31" s="44"/>
    </row>
    <row r="32" spans="1:17">
      <c r="A32" s="39"/>
      <c r="B32" s="39"/>
      <c r="C32" s="39"/>
      <c r="D32" s="39"/>
      <c r="E32" s="39"/>
      <c r="F32" s="52" t="s">
        <v>278</v>
      </c>
      <c r="G32" s="40"/>
      <c r="H32" s="40"/>
      <c r="I32" s="75"/>
      <c r="J32" s="49"/>
      <c r="K32" s="85"/>
      <c r="L32" s="85"/>
      <c r="M32" s="86"/>
      <c r="N32" s="74"/>
      <c r="O32" s="75"/>
      <c r="P32" s="76"/>
      <c r="Q32" s="64"/>
    </row>
    <row r="33" spans="1:17">
      <c r="A33" s="39"/>
      <c r="B33" s="39"/>
      <c r="C33" s="39"/>
      <c r="D33" s="39"/>
      <c r="E33" s="39"/>
      <c r="F33" s="52" t="s">
        <v>277</v>
      </c>
      <c r="G33" s="40">
        <v>35</v>
      </c>
      <c r="H33" s="40" t="s">
        <v>334</v>
      </c>
      <c r="I33" s="88">
        <v>230000</v>
      </c>
      <c r="J33" s="49">
        <f t="shared" si="0"/>
        <v>8050000</v>
      </c>
      <c r="K33" s="85">
        <v>0</v>
      </c>
      <c r="L33" s="85">
        <v>0</v>
      </c>
      <c r="M33" s="89">
        <v>0</v>
      </c>
      <c r="N33" s="74">
        <v>0</v>
      </c>
      <c r="O33" s="75">
        <f t="shared" si="2"/>
        <v>-8050000</v>
      </c>
      <c r="P33" s="76"/>
      <c r="Q33" s="64"/>
    </row>
    <row r="34" spans="1:17">
      <c r="A34" s="39"/>
      <c r="B34" s="39"/>
      <c r="C34" s="39"/>
      <c r="D34" s="39"/>
      <c r="E34" s="39"/>
      <c r="F34" s="52" t="s">
        <v>279</v>
      </c>
      <c r="G34" s="40"/>
      <c r="H34" s="40"/>
      <c r="I34" s="75"/>
      <c r="J34" s="49"/>
      <c r="K34" s="85"/>
      <c r="L34" s="85"/>
      <c r="M34" s="86"/>
      <c r="N34" s="74"/>
      <c r="O34" s="75"/>
      <c r="P34" s="76"/>
      <c r="Q34" s="64"/>
    </row>
    <row r="35" spans="1:17">
      <c r="A35" s="39"/>
      <c r="B35" s="39"/>
      <c r="C35" s="39"/>
      <c r="D35" s="39"/>
      <c r="E35" s="39"/>
      <c r="F35" s="66" t="s">
        <v>383</v>
      </c>
      <c r="G35" s="40">
        <v>0</v>
      </c>
      <c r="H35" s="40">
        <v>0</v>
      </c>
      <c r="I35" s="75">
        <v>0</v>
      </c>
      <c r="J35" s="49">
        <v>0</v>
      </c>
      <c r="K35" s="85">
        <v>1</v>
      </c>
      <c r="L35" s="85" t="s">
        <v>176</v>
      </c>
      <c r="M35" s="86">
        <v>63004100</v>
      </c>
      <c r="N35" s="74">
        <f t="shared" ref="N35:N105" si="4">M35*K35</f>
        <v>63004100</v>
      </c>
      <c r="O35" s="75">
        <f t="shared" si="2"/>
        <v>63004100</v>
      </c>
      <c r="P35" s="76"/>
      <c r="Q35" s="64"/>
    </row>
    <row r="36" spans="1:17">
      <c r="A36" s="39"/>
      <c r="B36" s="39"/>
      <c r="C36" s="39"/>
      <c r="D36" s="39"/>
      <c r="E36" s="39"/>
      <c r="F36" s="66"/>
      <c r="G36" s="40"/>
      <c r="H36" s="40"/>
      <c r="I36" s="75"/>
      <c r="J36" s="49"/>
      <c r="K36" s="85"/>
      <c r="L36" s="85"/>
      <c r="M36" s="86"/>
      <c r="N36" s="74"/>
      <c r="O36" s="75"/>
      <c r="P36" s="76"/>
      <c r="Q36" s="64"/>
    </row>
    <row r="37" spans="1:17">
      <c r="A37" s="39">
        <v>5</v>
      </c>
      <c r="B37" s="39">
        <v>2</v>
      </c>
      <c r="C37" s="40">
        <v>2</v>
      </c>
      <c r="D37" s="83">
        <v>5</v>
      </c>
      <c r="E37" s="39"/>
      <c r="F37" s="43" t="s">
        <v>153</v>
      </c>
      <c r="G37" s="40"/>
      <c r="H37" s="40"/>
      <c r="I37" s="75"/>
      <c r="J37" s="49"/>
      <c r="K37" s="85"/>
      <c r="L37" s="85"/>
      <c r="M37" s="86"/>
      <c r="N37" s="74"/>
      <c r="O37" s="75"/>
      <c r="P37" s="76"/>
      <c r="Q37" s="64"/>
    </row>
    <row r="38" spans="1:17">
      <c r="A38" s="39">
        <v>5</v>
      </c>
      <c r="B38" s="39">
        <v>2</v>
      </c>
      <c r="C38" s="40">
        <v>2</v>
      </c>
      <c r="D38" s="83">
        <v>5</v>
      </c>
      <c r="E38" s="83">
        <v>1</v>
      </c>
      <c r="F38" s="39" t="s">
        <v>280</v>
      </c>
      <c r="G38" s="40"/>
      <c r="H38" s="40"/>
      <c r="I38" s="75"/>
      <c r="J38" s="49"/>
      <c r="K38" s="85"/>
      <c r="L38" s="85"/>
      <c r="M38" s="86"/>
      <c r="N38" s="74"/>
      <c r="O38" s="75"/>
      <c r="P38" s="76"/>
      <c r="Q38" s="64"/>
    </row>
    <row r="39" spans="1:17">
      <c r="A39" s="39"/>
      <c r="B39" s="39"/>
      <c r="C39" s="39"/>
      <c r="D39" s="39"/>
      <c r="E39" s="39"/>
      <c r="F39" s="39" t="s">
        <v>281</v>
      </c>
      <c r="G39" s="40">
        <v>1</v>
      </c>
      <c r="H39" s="40" t="s">
        <v>176</v>
      </c>
      <c r="I39" s="75">
        <v>50000000</v>
      </c>
      <c r="J39" s="49">
        <f t="shared" ref="J39:J105" si="5">I39*G39</f>
        <v>50000000</v>
      </c>
      <c r="K39" s="85">
        <v>1</v>
      </c>
      <c r="L39" s="85" t="s">
        <v>176</v>
      </c>
      <c r="M39" s="75">
        <v>70000000</v>
      </c>
      <c r="N39" s="74">
        <f t="shared" si="4"/>
        <v>70000000</v>
      </c>
      <c r="O39" s="75">
        <f t="shared" si="2"/>
        <v>20000000</v>
      </c>
      <c r="P39" s="76"/>
      <c r="Q39" s="64"/>
    </row>
    <row r="40" spans="1:17">
      <c r="A40" s="39"/>
      <c r="B40" s="39"/>
      <c r="C40" s="39"/>
      <c r="D40" s="39"/>
      <c r="E40" s="39"/>
      <c r="F40" s="39"/>
      <c r="G40" s="40"/>
      <c r="H40" s="40"/>
      <c r="I40" s="75"/>
      <c r="J40" s="49"/>
      <c r="K40" s="85"/>
      <c r="L40" s="85"/>
      <c r="M40" s="86"/>
      <c r="N40" s="74"/>
      <c r="O40" s="75"/>
      <c r="P40" s="76"/>
      <c r="Q40" s="64"/>
    </row>
    <row r="41" spans="1:17">
      <c r="A41" s="39">
        <v>5</v>
      </c>
      <c r="B41" s="39">
        <v>2</v>
      </c>
      <c r="C41" s="40">
        <v>2</v>
      </c>
      <c r="D41" s="83">
        <v>5</v>
      </c>
      <c r="E41" s="83">
        <v>2</v>
      </c>
      <c r="F41" s="39" t="s">
        <v>282</v>
      </c>
      <c r="G41" s="40"/>
      <c r="H41" s="40"/>
      <c r="I41" s="75"/>
      <c r="J41" s="49"/>
      <c r="K41" s="85"/>
      <c r="L41" s="85"/>
      <c r="M41" s="86"/>
      <c r="N41" s="74"/>
      <c r="O41" s="75"/>
      <c r="P41" s="76"/>
      <c r="Q41" s="64"/>
    </row>
    <row r="42" spans="1:17">
      <c r="A42" s="39"/>
      <c r="B42" s="39"/>
      <c r="C42" s="39"/>
      <c r="D42" s="39"/>
      <c r="E42" s="39"/>
      <c r="F42" s="39" t="s">
        <v>283</v>
      </c>
      <c r="G42" s="40">
        <v>1</v>
      </c>
      <c r="H42" s="40" t="s">
        <v>176</v>
      </c>
      <c r="I42" s="75">
        <v>140603000</v>
      </c>
      <c r="J42" s="49">
        <f t="shared" si="5"/>
        <v>140603000</v>
      </c>
      <c r="K42" s="85">
        <v>1</v>
      </c>
      <c r="L42" s="85" t="s">
        <v>176</v>
      </c>
      <c r="M42" s="75">
        <v>160000000</v>
      </c>
      <c r="N42" s="74">
        <f t="shared" si="4"/>
        <v>160000000</v>
      </c>
      <c r="O42" s="75">
        <f t="shared" si="2"/>
        <v>19397000</v>
      </c>
      <c r="P42" s="76"/>
      <c r="Q42" s="64"/>
    </row>
    <row r="43" spans="1:17">
      <c r="A43" s="39"/>
      <c r="B43" s="39"/>
      <c r="C43" s="39"/>
      <c r="D43" s="39"/>
      <c r="E43" s="39"/>
      <c r="F43" s="39"/>
      <c r="G43" s="40"/>
      <c r="H43" s="40"/>
      <c r="I43" s="75"/>
      <c r="J43" s="49"/>
      <c r="K43" s="85"/>
      <c r="L43" s="85"/>
      <c r="M43" s="86"/>
      <c r="N43" s="74"/>
      <c r="O43" s="75"/>
      <c r="P43" s="76"/>
      <c r="Q43" s="64"/>
    </row>
    <row r="44" spans="1:17">
      <c r="A44" s="39">
        <v>5</v>
      </c>
      <c r="B44" s="39">
        <v>2</v>
      </c>
      <c r="C44" s="40">
        <v>2</v>
      </c>
      <c r="D44" s="83">
        <v>5</v>
      </c>
      <c r="E44" s="83">
        <v>3</v>
      </c>
      <c r="F44" s="39" t="s">
        <v>284</v>
      </c>
      <c r="G44" s="40"/>
      <c r="H44" s="40"/>
      <c r="I44" s="75"/>
      <c r="J44" s="49"/>
      <c r="K44" s="85"/>
      <c r="L44" s="85"/>
      <c r="M44" s="86"/>
      <c r="N44" s="74"/>
      <c r="O44" s="75"/>
      <c r="P44" s="76"/>
      <c r="Q44" s="64"/>
    </row>
    <row r="45" spans="1:17">
      <c r="A45" s="39"/>
      <c r="B45" s="39"/>
      <c r="C45" s="39"/>
      <c r="D45" s="39"/>
      <c r="E45" s="39"/>
      <c r="F45" s="39" t="s">
        <v>285</v>
      </c>
      <c r="G45" s="40"/>
      <c r="H45" s="40"/>
      <c r="I45" s="75"/>
      <c r="J45" s="49"/>
      <c r="K45" s="85"/>
      <c r="L45" s="85"/>
      <c r="M45" s="86"/>
      <c r="N45" s="74"/>
      <c r="O45" s="75"/>
      <c r="P45" s="76"/>
      <c r="Q45" s="64"/>
    </row>
    <row r="46" spans="1:17">
      <c r="A46" s="39"/>
      <c r="B46" s="39"/>
      <c r="C46" s="39"/>
      <c r="D46" s="39"/>
      <c r="E46" s="39"/>
      <c r="F46" s="66" t="s">
        <v>382</v>
      </c>
      <c r="G46" s="40">
        <v>1</v>
      </c>
      <c r="H46" s="40" t="s">
        <v>176</v>
      </c>
      <c r="I46" s="88">
        <v>3600000</v>
      </c>
      <c r="J46" s="49">
        <f t="shared" si="5"/>
        <v>3600000</v>
      </c>
      <c r="K46" s="40">
        <v>0</v>
      </c>
      <c r="L46" s="40">
        <v>0</v>
      </c>
      <c r="M46" s="88">
        <v>0</v>
      </c>
      <c r="N46" s="74">
        <f t="shared" si="4"/>
        <v>0</v>
      </c>
      <c r="O46" s="75">
        <f t="shared" si="2"/>
        <v>-3600000</v>
      </c>
      <c r="P46" s="76"/>
      <c r="Q46" s="64"/>
    </row>
    <row r="47" spans="1:17">
      <c r="A47" s="39"/>
      <c r="B47" s="39"/>
      <c r="C47" s="39"/>
      <c r="D47" s="39"/>
      <c r="E47" s="39"/>
      <c r="F47" s="52" t="s">
        <v>286</v>
      </c>
      <c r="G47" s="40">
        <v>16</v>
      </c>
      <c r="H47" s="40" t="s">
        <v>378</v>
      </c>
      <c r="I47" s="88">
        <v>2812500</v>
      </c>
      <c r="J47" s="49">
        <f t="shared" si="5"/>
        <v>45000000</v>
      </c>
      <c r="K47" s="40">
        <v>0</v>
      </c>
      <c r="L47" s="40">
        <v>0</v>
      </c>
      <c r="M47" s="88">
        <v>0</v>
      </c>
      <c r="N47" s="74">
        <f t="shared" ref="N47:N53" si="6">M47*K47</f>
        <v>0</v>
      </c>
      <c r="O47" s="75">
        <f t="shared" si="2"/>
        <v>-45000000</v>
      </c>
      <c r="P47" s="76"/>
      <c r="Q47" s="64"/>
    </row>
    <row r="48" spans="1:17">
      <c r="A48" s="39"/>
      <c r="B48" s="39"/>
      <c r="C48" s="39"/>
      <c r="D48" s="39"/>
      <c r="E48" s="39"/>
      <c r="F48" s="52" t="s">
        <v>287</v>
      </c>
      <c r="G48" s="40">
        <v>35</v>
      </c>
      <c r="H48" s="40" t="s">
        <v>378</v>
      </c>
      <c r="I48" s="88">
        <v>477200</v>
      </c>
      <c r="J48" s="49">
        <f t="shared" si="5"/>
        <v>16702000</v>
      </c>
      <c r="K48" s="40">
        <v>0</v>
      </c>
      <c r="L48" s="40">
        <v>0</v>
      </c>
      <c r="M48" s="88">
        <v>0</v>
      </c>
      <c r="N48" s="74">
        <f t="shared" si="6"/>
        <v>0</v>
      </c>
      <c r="O48" s="75">
        <f t="shared" si="2"/>
        <v>-16702000</v>
      </c>
      <c r="P48" s="76"/>
      <c r="Q48" s="64"/>
    </row>
    <row r="49" spans="1:17">
      <c r="A49" s="39"/>
      <c r="B49" s="39"/>
      <c r="C49" s="39"/>
      <c r="D49" s="39"/>
      <c r="E49" s="39"/>
      <c r="F49" s="52" t="s">
        <v>288</v>
      </c>
      <c r="G49" s="40">
        <v>0</v>
      </c>
      <c r="H49" s="40">
        <v>0</v>
      </c>
      <c r="I49" s="89">
        <v>0</v>
      </c>
      <c r="J49" s="49">
        <f t="shared" si="5"/>
        <v>0</v>
      </c>
      <c r="K49" s="40">
        <v>0</v>
      </c>
      <c r="L49" s="40">
        <v>0</v>
      </c>
      <c r="M49" s="89">
        <v>0</v>
      </c>
      <c r="N49" s="74">
        <f t="shared" si="6"/>
        <v>0</v>
      </c>
      <c r="O49" s="75">
        <f t="shared" si="2"/>
        <v>0</v>
      </c>
      <c r="P49" s="76"/>
      <c r="Q49" s="64"/>
    </row>
    <row r="50" spans="1:17">
      <c r="A50" s="39"/>
      <c r="B50" s="39"/>
      <c r="C50" s="39"/>
      <c r="D50" s="39"/>
      <c r="E50" s="39"/>
      <c r="F50" s="66" t="s">
        <v>381</v>
      </c>
      <c r="G50" s="40">
        <v>0</v>
      </c>
      <c r="H50" s="40">
        <v>0</v>
      </c>
      <c r="I50" s="88">
        <v>0</v>
      </c>
      <c r="J50" s="49">
        <f t="shared" si="5"/>
        <v>0</v>
      </c>
      <c r="K50" s="40">
        <v>0</v>
      </c>
      <c r="L50" s="40">
        <v>0</v>
      </c>
      <c r="M50" s="88">
        <v>0</v>
      </c>
      <c r="N50" s="74">
        <f t="shared" si="6"/>
        <v>0</v>
      </c>
      <c r="O50" s="75">
        <f t="shared" si="2"/>
        <v>0</v>
      </c>
      <c r="P50" s="76"/>
      <c r="Q50" s="64"/>
    </row>
    <row r="51" spans="1:17">
      <c r="A51" s="39"/>
      <c r="B51" s="39"/>
      <c r="C51" s="39"/>
      <c r="D51" s="39"/>
      <c r="E51" s="39"/>
      <c r="F51" s="66" t="s">
        <v>289</v>
      </c>
      <c r="G51" s="40">
        <v>0</v>
      </c>
      <c r="H51" s="40">
        <v>0</v>
      </c>
      <c r="I51" s="88">
        <v>0</v>
      </c>
      <c r="J51" s="49">
        <f t="shared" si="5"/>
        <v>0</v>
      </c>
      <c r="K51" s="40">
        <v>0</v>
      </c>
      <c r="L51" s="40">
        <v>0</v>
      </c>
      <c r="M51" s="88">
        <v>0</v>
      </c>
      <c r="N51" s="74">
        <f t="shared" si="6"/>
        <v>0</v>
      </c>
      <c r="O51" s="75">
        <f t="shared" si="2"/>
        <v>0</v>
      </c>
      <c r="P51" s="76"/>
      <c r="Q51" s="64"/>
    </row>
    <row r="52" spans="1:17">
      <c r="A52" s="39"/>
      <c r="B52" s="39"/>
      <c r="C52" s="39"/>
      <c r="D52" s="39"/>
      <c r="E52" s="39"/>
      <c r="F52" s="52" t="s">
        <v>290</v>
      </c>
      <c r="G52" s="40">
        <v>1</v>
      </c>
      <c r="H52" s="40" t="s">
        <v>378</v>
      </c>
      <c r="I52" s="88">
        <v>13855000</v>
      </c>
      <c r="J52" s="49">
        <f t="shared" si="5"/>
        <v>13855000</v>
      </c>
      <c r="K52" s="40">
        <v>0</v>
      </c>
      <c r="L52" s="40">
        <v>0</v>
      </c>
      <c r="M52" s="88">
        <v>0</v>
      </c>
      <c r="N52" s="74">
        <f t="shared" si="6"/>
        <v>0</v>
      </c>
      <c r="O52" s="75">
        <f t="shared" si="2"/>
        <v>-13855000</v>
      </c>
      <c r="P52" s="76"/>
      <c r="Q52" s="64"/>
    </row>
    <row r="53" spans="1:17">
      <c r="A53" s="39"/>
      <c r="B53" s="39"/>
      <c r="C53" s="39"/>
      <c r="D53" s="39"/>
      <c r="E53" s="39"/>
      <c r="F53" s="52" t="s">
        <v>291</v>
      </c>
      <c r="G53" s="40">
        <v>1</v>
      </c>
      <c r="H53" s="40" t="s">
        <v>378</v>
      </c>
      <c r="I53" s="88">
        <v>36000000</v>
      </c>
      <c r="J53" s="49">
        <f t="shared" si="5"/>
        <v>36000000</v>
      </c>
      <c r="K53" s="40">
        <v>0</v>
      </c>
      <c r="L53" s="40">
        <v>0</v>
      </c>
      <c r="M53" s="88">
        <v>0</v>
      </c>
      <c r="N53" s="74">
        <f t="shared" si="6"/>
        <v>0</v>
      </c>
      <c r="O53" s="75">
        <f t="shared" si="2"/>
        <v>-36000000</v>
      </c>
      <c r="P53" s="76"/>
      <c r="Q53" s="64"/>
    </row>
    <row r="54" spans="1:17">
      <c r="A54" s="39"/>
      <c r="B54" s="39"/>
      <c r="C54" s="39"/>
      <c r="D54" s="39"/>
      <c r="E54" s="39"/>
      <c r="F54" s="52" t="s">
        <v>292</v>
      </c>
      <c r="G54" s="40"/>
      <c r="H54" s="40"/>
      <c r="I54" s="75"/>
      <c r="J54" s="49"/>
      <c r="K54" s="40"/>
      <c r="L54" s="40"/>
      <c r="M54" s="75"/>
      <c r="N54" s="74"/>
      <c r="O54" s="75"/>
      <c r="P54" s="76"/>
      <c r="Q54" s="64"/>
    </row>
    <row r="55" spans="1:17">
      <c r="A55" s="39"/>
      <c r="B55" s="39"/>
      <c r="C55" s="39"/>
      <c r="D55" s="39"/>
      <c r="E55" s="39"/>
      <c r="F55" s="66" t="s">
        <v>293</v>
      </c>
      <c r="G55" s="40">
        <v>1</v>
      </c>
      <c r="H55" s="40" t="s">
        <v>176</v>
      </c>
      <c r="I55" s="88">
        <v>179000000</v>
      </c>
      <c r="J55" s="49">
        <f t="shared" si="5"/>
        <v>179000000</v>
      </c>
      <c r="K55" s="40">
        <v>0</v>
      </c>
      <c r="L55" s="40">
        <v>0</v>
      </c>
      <c r="M55" s="88">
        <v>0</v>
      </c>
      <c r="N55" s="74">
        <f t="shared" si="4"/>
        <v>0</v>
      </c>
      <c r="O55" s="75">
        <f t="shared" si="2"/>
        <v>-179000000</v>
      </c>
      <c r="P55" s="76"/>
      <c r="Q55" s="64"/>
    </row>
    <row r="56" spans="1:17">
      <c r="A56" s="39"/>
      <c r="B56" s="39"/>
      <c r="C56" s="39"/>
      <c r="D56" s="39"/>
      <c r="E56" s="39"/>
      <c r="F56" s="52" t="s">
        <v>294</v>
      </c>
      <c r="G56" s="40"/>
      <c r="H56" s="40"/>
      <c r="I56" s="75"/>
      <c r="J56" s="49"/>
      <c r="K56" s="40"/>
      <c r="L56" s="40"/>
      <c r="M56" s="75"/>
      <c r="N56" s="74"/>
      <c r="O56" s="75"/>
      <c r="P56" s="76"/>
      <c r="Q56" s="64"/>
    </row>
    <row r="57" spans="1:17">
      <c r="A57" s="39"/>
      <c r="B57" s="39"/>
      <c r="C57" s="39"/>
      <c r="D57" s="39"/>
      <c r="E57" s="39"/>
      <c r="F57" s="52" t="s">
        <v>295</v>
      </c>
      <c r="G57" s="40">
        <v>1</v>
      </c>
      <c r="H57" s="40" t="s">
        <v>176</v>
      </c>
      <c r="I57" s="88">
        <v>79200000</v>
      </c>
      <c r="J57" s="49">
        <f t="shared" si="5"/>
        <v>79200000</v>
      </c>
      <c r="K57" s="40">
        <v>0</v>
      </c>
      <c r="L57" s="40">
        <v>0</v>
      </c>
      <c r="M57" s="88">
        <v>0</v>
      </c>
      <c r="N57" s="74">
        <f t="shared" si="4"/>
        <v>0</v>
      </c>
      <c r="O57" s="75">
        <f t="shared" si="2"/>
        <v>-79200000</v>
      </c>
      <c r="P57" s="76"/>
      <c r="Q57" s="64"/>
    </row>
    <row r="58" spans="1:17">
      <c r="A58" s="39"/>
      <c r="B58" s="39"/>
      <c r="C58" s="39"/>
      <c r="D58" s="39"/>
      <c r="E58" s="39"/>
      <c r="F58" s="52" t="s">
        <v>296</v>
      </c>
      <c r="G58" s="40"/>
      <c r="H58" s="40"/>
      <c r="I58" s="75"/>
      <c r="J58" s="49"/>
      <c r="K58" s="85"/>
      <c r="L58" s="85"/>
      <c r="M58" s="86"/>
      <c r="N58" s="74"/>
      <c r="O58" s="75"/>
      <c r="P58" s="76"/>
      <c r="Q58" s="64"/>
    </row>
    <row r="59" spans="1:17" s="149" customFormat="1">
      <c r="A59" s="217"/>
      <c r="B59" s="217"/>
      <c r="C59" s="217"/>
      <c r="D59" s="217"/>
      <c r="E59" s="217"/>
      <c r="F59" s="223" t="s">
        <v>384</v>
      </c>
      <c r="G59" s="220">
        <v>0</v>
      </c>
      <c r="H59" s="220">
        <v>0</v>
      </c>
      <c r="I59" s="214">
        <v>0</v>
      </c>
      <c r="J59" s="207">
        <v>0</v>
      </c>
      <c r="K59" s="221">
        <v>1</v>
      </c>
      <c r="L59" s="221" t="s">
        <v>176</v>
      </c>
      <c r="M59" s="222">
        <f>420000000+52000000+959400-3080000</f>
        <v>469879400</v>
      </c>
      <c r="N59" s="213">
        <f t="shared" si="4"/>
        <v>469879400</v>
      </c>
      <c r="O59" s="214">
        <f t="shared" si="2"/>
        <v>469879400</v>
      </c>
      <c r="P59" s="219"/>
      <c r="Q59" s="216"/>
    </row>
    <row r="60" spans="1:17">
      <c r="A60" s="39"/>
      <c r="B60" s="39"/>
      <c r="C60" s="39"/>
      <c r="D60" s="39"/>
      <c r="E60" s="39"/>
      <c r="F60" s="66"/>
      <c r="G60" s="40"/>
      <c r="H60" s="40"/>
      <c r="I60" s="75"/>
      <c r="J60" s="49"/>
      <c r="K60" s="85"/>
      <c r="L60" s="85"/>
      <c r="M60" s="86"/>
      <c r="N60" s="74"/>
      <c r="O60" s="75"/>
      <c r="P60" s="76"/>
      <c r="Q60" s="64"/>
    </row>
    <row r="61" spans="1:17">
      <c r="A61" s="83">
        <v>5</v>
      </c>
      <c r="B61" s="83">
        <v>2</v>
      </c>
      <c r="C61" s="39">
        <v>2</v>
      </c>
      <c r="D61" s="83">
        <v>10</v>
      </c>
      <c r="E61" s="39"/>
      <c r="F61" s="43" t="s">
        <v>297</v>
      </c>
      <c r="G61" s="40"/>
      <c r="H61" s="40"/>
      <c r="I61" s="75"/>
      <c r="J61" s="49"/>
      <c r="K61" s="85"/>
      <c r="L61" s="85"/>
      <c r="M61" s="86"/>
      <c r="N61" s="74">
        <f t="shared" si="4"/>
        <v>0</v>
      </c>
      <c r="O61" s="75">
        <f t="shared" si="2"/>
        <v>0</v>
      </c>
      <c r="P61" s="76"/>
      <c r="Q61" s="64"/>
    </row>
    <row r="62" spans="1:17">
      <c r="A62" s="39"/>
      <c r="B62" s="39"/>
      <c r="C62" s="39"/>
      <c r="D62" s="39"/>
      <c r="E62" s="39"/>
      <c r="F62" s="43" t="s">
        <v>298</v>
      </c>
      <c r="G62" s="40"/>
      <c r="H62" s="40"/>
      <c r="I62" s="75"/>
      <c r="J62" s="49"/>
      <c r="K62" s="85"/>
      <c r="L62" s="85"/>
      <c r="M62" s="86"/>
      <c r="N62" s="74">
        <f t="shared" si="4"/>
        <v>0</v>
      </c>
      <c r="O62" s="75">
        <f t="shared" si="2"/>
        <v>0</v>
      </c>
      <c r="P62" s="76"/>
      <c r="Q62" s="64"/>
    </row>
    <row r="63" spans="1:17">
      <c r="A63" s="83">
        <v>5</v>
      </c>
      <c r="B63" s="83">
        <v>2</v>
      </c>
      <c r="C63" s="39">
        <v>2</v>
      </c>
      <c r="D63" s="83">
        <v>10</v>
      </c>
      <c r="E63" s="83">
        <v>8</v>
      </c>
      <c r="F63" s="39" t="s">
        <v>299</v>
      </c>
      <c r="G63" s="40"/>
      <c r="H63" s="40"/>
      <c r="I63" s="39"/>
      <c r="J63" s="50"/>
      <c r="K63" s="40"/>
      <c r="L63" s="40"/>
      <c r="M63" s="84"/>
      <c r="N63" s="63">
        <f t="shared" si="4"/>
        <v>0</v>
      </c>
      <c r="O63" s="45">
        <f t="shared" si="2"/>
        <v>0</v>
      </c>
      <c r="P63" s="53"/>
      <c r="Q63" s="64"/>
    </row>
    <row r="64" spans="1:17">
      <c r="A64" s="39"/>
      <c r="B64" s="39"/>
      <c r="C64" s="39"/>
      <c r="D64" s="39"/>
      <c r="E64" s="39"/>
      <c r="F64" s="39" t="s">
        <v>300</v>
      </c>
      <c r="G64" s="40">
        <v>1</v>
      </c>
      <c r="H64" s="40" t="s">
        <v>176</v>
      </c>
      <c r="I64" s="75">
        <v>49000000</v>
      </c>
      <c r="J64" s="49">
        <f t="shared" si="5"/>
        <v>49000000</v>
      </c>
      <c r="K64" s="85">
        <v>1</v>
      </c>
      <c r="L64" s="85" t="s">
        <v>176</v>
      </c>
      <c r="M64" s="86">
        <v>49000000</v>
      </c>
      <c r="N64" s="74">
        <f t="shared" si="4"/>
        <v>49000000</v>
      </c>
      <c r="O64" s="75">
        <f t="shared" si="2"/>
        <v>0</v>
      </c>
      <c r="P64" s="76"/>
      <c r="Q64" s="64"/>
    </row>
    <row r="65" spans="1:17">
      <c r="A65" s="39"/>
      <c r="B65" s="39"/>
      <c r="C65" s="39"/>
      <c r="D65" s="39"/>
      <c r="E65" s="39"/>
      <c r="F65" s="39"/>
      <c r="G65" s="40"/>
      <c r="H65" s="40"/>
      <c r="I65" s="75"/>
      <c r="J65" s="49"/>
      <c r="K65" s="85"/>
      <c r="L65" s="85"/>
      <c r="M65" s="86"/>
      <c r="N65" s="74"/>
      <c r="O65" s="75"/>
      <c r="P65" s="76"/>
      <c r="Q65" s="64"/>
    </row>
    <row r="66" spans="1:17">
      <c r="A66" s="39"/>
      <c r="B66" s="39"/>
      <c r="C66" s="39"/>
      <c r="D66" s="39"/>
      <c r="E66" s="39"/>
      <c r="F66" s="43" t="s">
        <v>301</v>
      </c>
      <c r="G66" s="40"/>
      <c r="H66" s="40"/>
      <c r="I66" s="75"/>
      <c r="J66" s="49"/>
      <c r="K66" s="85"/>
      <c r="L66" s="85"/>
      <c r="M66" s="86"/>
      <c r="N66" s="74">
        <f t="shared" si="4"/>
        <v>0</v>
      </c>
      <c r="O66" s="75">
        <f t="shared" si="2"/>
        <v>0</v>
      </c>
      <c r="P66" s="76"/>
      <c r="Q66" s="64"/>
    </row>
    <row r="67" spans="1:17">
      <c r="A67" s="83">
        <v>5</v>
      </c>
      <c r="B67" s="83">
        <v>2</v>
      </c>
      <c r="C67" s="39">
        <v>2</v>
      </c>
      <c r="D67" s="83">
        <v>20</v>
      </c>
      <c r="E67" s="39"/>
      <c r="F67" s="43"/>
      <c r="G67" s="40"/>
      <c r="H67" s="40"/>
      <c r="I67" s="75"/>
      <c r="J67" s="49"/>
      <c r="K67" s="85"/>
      <c r="L67" s="85"/>
      <c r="M67" s="86"/>
      <c r="N67" s="74">
        <f t="shared" si="4"/>
        <v>0</v>
      </c>
      <c r="O67" s="75">
        <f t="shared" si="2"/>
        <v>0</v>
      </c>
      <c r="P67" s="76"/>
      <c r="Q67" s="64"/>
    </row>
    <row r="68" spans="1:17">
      <c r="A68" s="83">
        <v>5</v>
      </c>
      <c r="B68" s="83">
        <v>2</v>
      </c>
      <c r="C68" s="39">
        <v>2</v>
      </c>
      <c r="D68" s="83">
        <v>20</v>
      </c>
      <c r="E68" s="83">
        <v>4</v>
      </c>
      <c r="F68" s="39" t="s">
        <v>302</v>
      </c>
      <c r="G68" s="40"/>
      <c r="H68" s="40"/>
      <c r="I68" s="75"/>
      <c r="J68" s="49"/>
      <c r="K68" s="85"/>
      <c r="L68" s="85"/>
      <c r="M68" s="86"/>
      <c r="N68" s="74">
        <f t="shared" si="4"/>
        <v>0</v>
      </c>
      <c r="O68" s="75">
        <f t="shared" si="2"/>
        <v>0</v>
      </c>
      <c r="P68" s="76"/>
      <c r="Q68" s="64"/>
    </row>
    <row r="69" spans="1:17">
      <c r="A69" s="39"/>
      <c r="B69" s="39"/>
      <c r="C69" s="39"/>
      <c r="D69" s="39"/>
      <c r="E69" s="39"/>
      <c r="F69" s="39" t="s">
        <v>303</v>
      </c>
      <c r="G69" s="40">
        <v>0</v>
      </c>
      <c r="H69" s="40" t="s">
        <v>142</v>
      </c>
      <c r="I69" s="75">
        <v>10000000</v>
      </c>
      <c r="J69" s="49">
        <f t="shared" si="5"/>
        <v>0</v>
      </c>
      <c r="K69" s="40">
        <v>0</v>
      </c>
      <c r="L69" s="40" t="s">
        <v>142</v>
      </c>
      <c r="M69" s="75">
        <v>0</v>
      </c>
      <c r="N69" s="74">
        <f t="shared" si="4"/>
        <v>0</v>
      </c>
      <c r="O69" s="75">
        <f t="shared" si="2"/>
        <v>0</v>
      </c>
      <c r="P69" s="76"/>
      <c r="Q69" s="64"/>
    </row>
    <row r="70" spans="1:17">
      <c r="A70" s="39"/>
      <c r="B70" s="39"/>
      <c r="C70" s="39"/>
      <c r="D70" s="39"/>
      <c r="E70" s="39"/>
      <c r="F70" s="52" t="s">
        <v>304</v>
      </c>
      <c r="G70" s="40">
        <v>7</v>
      </c>
      <c r="H70" s="40" t="s">
        <v>335</v>
      </c>
      <c r="I70" s="88">
        <v>600000</v>
      </c>
      <c r="J70" s="49">
        <f t="shared" si="5"/>
        <v>4200000</v>
      </c>
      <c r="K70" s="40">
        <v>0</v>
      </c>
      <c r="L70" s="40" t="s">
        <v>335</v>
      </c>
      <c r="M70" s="88">
        <v>0</v>
      </c>
      <c r="N70" s="74">
        <f t="shared" ref="N70:N90" si="7">M70*K70</f>
        <v>0</v>
      </c>
      <c r="O70" s="75">
        <f t="shared" ref="O70:O90" si="8">N70-J70</f>
        <v>-4200000</v>
      </c>
      <c r="P70" s="76"/>
      <c r="Q70" s="64"/>
    </row>
    <row r="71" spans="1:17">
      <c r="A71" s="39"/>
      <c r="B71" s="39"/>
      <c r="C71" s="39"/>
      <c r="D71" s="39"/>
      <c r="E71" s="39"/>
      <c r="F71" s="52" t="s">
        <v>305</v>
      </c>
      <c r="G71" s="40">
        <v>30</v>
      </c>
      <c r="H71" s="40" t="s">
        <v>335</v>
      </c>
      <c r="I71" s="88">
        <v>600000</v>
      </c>
      <c r="J71" s="49">
        <f t="shared" si="5"/>
        <v>18000000</v>
      </c>
      <c r="K71" s="40">
        <v>0</v>
      </c>
      <c r="L71" s="40" t="s">
        <v>335</v>
      </c>
      <c r="M71" s="88">
        <v>0</v>
      </c>
      <c r="N71" s="74">
        <f t="shared" si="7"/>
        <v>0</v>
      </c>
      <c r="O71" s="75">
        <f t="shared" si="8"/>
        <v>-18000000</v>
      </c>
      <c r="P71" s="76"/>
      <c r="Q71" s="64"/>
    </row>
    <row r="72" spans="1:17">
      <c r="A72" s="39"/>
      <c r="B72" s="39"/>
      <c r="C72" s="39"/>
      <c r="D72" s="39"/>
      <c r="E72" s="39"/>
      <c r="F72" s="52" t="s">
        <v>306</v>
      </c>
      <c r="G72" s="40">
        <v>0</v>
      </c>
      <c r="H72" s="40" t="s">
        <v>335</v>
      </c>
      <c r="I72" s="88">
        <v>1000000</v>
      </c>
      <c r="J72" s="49">
        <f t="shared" si="5"/>
        <v>0</v>
      </c>
      <c r="K72" s="40">
        <v>0</v>
      </c>
      <c r="L72" s="40" t="s">
        <v>335</v>
      </c>
      <c r="M72" s="88">
        <v>0</v>
      </c>
      <c r="N72" s="74">
        <f t="shared" si="7"/>
        <v>0</v>
      </c>
      <c r="O72" s="75">
        <f t="shared" si="8"/>
        <v>0</v>
      </c>
      <c r="P72" s="76"/>
      <c r="Q72" s="64"/>
    </row>
    <row r="73" spans="1:17">
      <c r="A73" s="39"/>
      <c r="B73" s="39"/>
      <c r="C73" s="39"/>
      <c r="D73" s="39"/>
      <c r="E73" s="39"/>
      <c r="F73" s="52" t="s">
        <v>307</v>
      </c>
      <c r="G73" s="40">
        <v>0</v>
      </c>
      <c r="H73" s="40" t="s">
        <v>335</v>
      </c>
      <c r="I73" s="88">
        <v>1000000</v>
      </c>
      <c r="J73" s="49">
        <f t="shared" si="5"/>
        <v>0</v>
      </c>
      <c r="K73" s="40">
        <v>0</v>
      </c>
      <c r="L73" s="40" t="s">
        <v>335</v>
      </c>
      <c r="M73" s="88">
        <v>0</v>
      </c>
      <c r="N73" s="74">
        <f t="shared" si="7"/>
        <v>0</v>
      </c>
      <c r="O73" s="75">
        <f t="shared" si="8"/>
        <v>0</v>
      </c>
      <c r="P73" s="76"/>
      <c r="Q73" s="64"/>
    </row>
    <row r="74" spans="1:17">
      <c r="A74" s="39"/>
      <c r="B74" s="39"/>
      <c r="C74" s="39"/>
      <c r="D74" s="39"/>
      <c r="E74" s="39"/>
      <c r="F74" s="52" t="s">
        <v>308</v>
      </c>
      <c r="G74" s="40">
        <v>5</v>
      </c>
      <c r="H74" s="40" t="s">
        <v>335</v>
      </c>
      <c r="I74" s="88">
        <v>2000000</v>
      </c>
      <c r="J74" s="49">
        <f t="shared" si="5"/>
        <v>10000000</v>
      </c>
      <c r="K74" s="40">
        <v>0</v>
      </c>
      <c r="L74" s="40" t="s">
        <v>335</v>
      </c>
      <c r="M74" s="88">
        <v>0</v>
      </c>
      <c r="N74" s="74">
        <f t="shared" si="7"/>
        <v>0</v>
      </c>
      <c r="O74" s="75">
        <f t="shared" si="8"/>
        <v>-10000000</v>
      </c>
      <c r="P74" s="76"/>
      <c r="Q74" s="64"/>
    </row>
    <row r="75" spans="1:17">
      <c r="A75" s="39"/>
      <c r="B75" s="39"/>
      <c r="C75" s="39"/>
      <c r="D75" s="39"/>
      <c r="E75" s="39"/>
      <c r="F75" s="52" t="s">
        <v>309</v>
      </c>
      <c r="G75" s="40">
        <v>20</v>
      </c>
      <c r="H75" s="40" t="s">
        <v>335</v>
      </c>
      <c r="I75" s="88">
        <v>1000000</v>
      </c>
      <c r="J75" s="49">
        <f t="shared" si="5"/>
        <v>20000000</v>
      </c>
      <c r="K75" s="40">
        <v>0</v>
      </c>
      <c r="L75" s="40" t="s">
        <v>335</v>
      </c>
      <c r="M75" s="88">
        <v>0</v>
      </c>
      <c r="N75" s="74">
        <f t="shared" si="7"/>
        <v>0</v>
      </c>
      <c r="O75" s="75">
        <f t="shared" si="8"/>
        <v>-20000000</v>
      </c>
      <c r="P75" s="76"/>
      <c r="Q75" s="64"/>
    </row>
    <row r="76" spans="1:17">
      <c r="A76" s="39"/>
      <c r="B76" s="39"/>
      <c r="C76" s="39"/>
      <c r="D76" s="39"/>
      <c r="E76" s="39"/>
      <c r="F76" s="52" t="s">
        <v>310</v>
      </c>
      <c r="G76" s="40">
        <v>3</v>
      </c>
      <c r="H76" s="40" t="s">
        <v>335</v>
      </c>
      <c r="I76" s="88">
        <v>4550000</v>
      </c>
      <c r="J76" s="49">
        <f t="shared" si="5"/>
        <v>13650000</v>
      </c>
      <c r="K76" s="40">
        <v>3</v>
      </c>
      <c r="L76" s="40" t="s">
        <v>335</v>
      </c>
      <c r="M76" s="88">
        <v>0</v>
      </c>
      <c r="N76" s="74">
        <f t="shared" si="7"/>
        <v>0</v>
      </c>
      <c r="O76" s="75">
        <f t="shared" si="8"/>
        <v>-13650000</v>
      </c>
      <c r="P76" s="76"/>
      <c r="Q76" s="64"/>
    </row>
    <row r="77" spans="1:17">
      <c r="A77" s="39"/>
      <c r="B77" s="39"/>
      <c r="C77" s="39"/>
      <c r="D77" s="39"/>
      <c r="E77" s="39"/>
      <c r="F77" s="52" t="s">
        <v>311</v>
      </c>
      <c r="G77" s="40">
        <v>0</v>
      </c>
      <c r="H77" s="40" t="s">
        <v>335</v>
      </c>
      <c r="I77" s="88">
        <v>4000000</v>
      </c>
      <c r="J77" s="49">
        <f t="shared" si="5"/>
        <v>0</v>
      </c>
      <c r="K77" s="40">
        <v>0</v>
      </c>
      <c r="L77" s="40" t="s">
        <v>335</v>
      </c>
      <c r="M77" s="88">
        <v>0</v>
      </c>
      <c r="N77" s="74">
        <f t="shared" si="7"/>
        <v>0</v>
      </c>
      <c r="O77" s="75">
        <f t="shared" si="8"/>
        <v>0</v>
      </c>
      <c r="P77" s="76"/>
      <c r="Q77" s="64"/>
    </row>
    <row r="78" spans="1:17">
      <c r="A78" s="39"/>
      <c r="B78" s="39"/>
      <c r="C78" s="39"/>
      <c r="D78" s="39"/>
      <c r="E78" s="39"/>
      <c r="F78" s="52" t="s">
        <v>312</v>
      </c>
      <c r="G78" s="40">
        <v>30</v>
      </c>
      <c r="H78" s="40" t="s">
        <v>335</v>
      </c>
      <c r="I78" s="88">
        <v>600000</v>
      </c>
      <c r="J78" s="49">
        <f t="shared" si="5"/>
        <v>18000000</v>
      </c>
      <c r="K78" s="40">
        <v>0</v>
      </c>
      <c r="L78" s="40" t="s">
        <v>335</v>
      </c>
      <c r="M78" s="88">
        <v>0</v>
      </c>
      <c r="N78" s="74">
        <f t="shared" si="7"/>
        <v>0</v>
      </c>
      <c r="O78" s="75">
        <f t="shared" si="8"/>
        <v>-18000000</v>
      </c>
      <c r="P78" s="76"/>
      <c r="Q78" s="64"/>
    </row>
    <row r="79" spans="1:17">
      <c r="A79" s="39"/>
      <c r="B79" s="39"/>
      <c r="C79" s="39"/>
      <c r="D79" s="39"/>
      <c r="E79" s="39"/>
      <c r="F79" s="52" t="s">
        <v>313</v>
      </c>
      <c r="G79" s="40">
        <v>0</v>
      </c>
      <c r="H79" s="40" t="s">
        <v>335</v>
      </c>
      <c r="I79" s="88">
        <v>500000</v>
      </c>
      <c r="J79" s="49">
        <f t="shared" si="5"/>
        <v>0</v>
      </c>
      <c r="K79" s="40">
        <v>0</v>
      </c>
      <c r="L79" s="40" t="s">
        <v>335</v>
      </c>
      <c r="M79" s="88">
        <v>0</v>
      </c>
      <c r="N79" s="74">
        <f t="shared" si="7"/>
        <v>0</v>
      </c>
      <c r="O79" s="75">
        <f t="shared" si="8"/>
        <v>0</v>
      </c>
      <c r="P79" s="76"/>
      <c r="Q79" s="64"/>
    </row>
    <row r="80" spans="1:17">
      <c r="A80" s="39"/>
      <c r="B80" s="39"/>
      <c r="C80" s="39"/>
      <c r="D80" s="39"/>
      <c r="E80" s="39"/>
      <c r="F80" s="52" t="s">
        <v>314</v>
      </c>
      <c r="G80" s="40">
        <v>1</v>
      </c>
      <c r="H80" s="40" t="s">
        <v>335</v>
      </c>
      <c r="I80" s="88">
        <v>12500000</v>
      </c>
      <c r="J80" s="49">
        <f t="shared" si="5"/>
        <v>12500000</v>
      </c>
      <c r="K80" s="40">
        <v>0</v>
      </c>
      <c r="L80" s="40" t="s">
        <v>335</v>
      </c>
      <c r="M80" s="88">
        <v>0</v>
      </c>
      <c r="N80" s="74">
        <f t="shared" si="7"/>
        <v>0</v>
      </c>
      <c r="O80" s="75">
        <f t="shared" si="8"/>
        <v>-12500000</v>
      </c>
      <c r="P80" s="76"/>
      <c r="Q80" s="64"/>
    </row>
    <row r="81" spans="1:22">
      <c r="A81" s="39"/>
      <c r="B81" s="39"/>
      <c r="C81" s="39"/>
      <c r="D81" s="39"/>
      <c r="E81" s="39"/>
      <c r="F81" s="52" t="s">
        <v>315</v>
      </c>
      <c r="G81" s="40">
        <v>0</v>
      </c>
      <c r="H81" s="40" t="s">
        <v>335</v>
      </c>
      <c r="I81" s="88">
        <v>0</v>
      </c>
      <c r="J81" s="49">
        <f t="shared" si="5"/>
        <v>0</v>
      </c>
      <c r="K81" s="40">
        <v>0</v>
      </c>
      <c r="L81" s="40" t="s">
        <v>335</v>
      </c>
      <c r="M81" s="88">
        <v>0</v>
      </c>
      <c r="N81" s="74">
        <f t="shared" si="7"/>
        <v>0</v>
      </c>
      <c r="O81" s="75">
        <f t="shared" si="8"/>
        <v>0</v>
      </c>
      <c r="P81" s="76"/>
      <c r="Q81" s="64"/>
    </row>
    <row r="82" spans="1:22">
      <c r="A82" s="39"/>
      <c r="B82" s="39"/>
      <c r="C82" s="39"/>
      <c r="D82" s="39"/>
      <c r="E82" s="39"/>
      <c r="F82" s="52" t="s">
        <v>316</v>
      </c>
      <c r="G82" s="40">
        <v>0</v>
      </c>
      <c r="H82" s="40" t="s">
        <v>335</v>
      </c>
      <c r="I82" s="88">
        <v>0</v>
      </c>
      <c r="J82" s="49">
        <f t="shared" si="5"/>
        <v>0</v>
      </c>
      <c r="K82" s="40">
        <v>0</v>
      </c>
      <c r="L82" s="40" t="s">
        <v>335</v>
      </c>
      <c r="M82" s="88">
        <v>0</v>
      </c>
      <c r="N82" s="74">
        <f t="shared" si="7"/>
        <v>0</v>
      </c>
      <c r="O82" s="75">
        <f t="shared" si="8"/>
        <v>0</v>
      </c>
      <c r="P82" s="76"/>
      <c r="Q82" s="64"/>
    </row>
    <row r="83" spans="1:22">
      <c r="A83" s="39"/>
      <c r="B83" s="39"/>
      <c r="C83" s="39"/>
      <c r="D83" s="39"/>
      <c r="E83" s="39"/>
      <c r="F83" s="52" t="s">
        <v>317</v>
      </c>
      <c r="G83" s="40">
        <v>0</v>
      </c>
      <c r="H83" s="40" t="s">
        <v>335</v>
      </c>
      <c r="I83" s="88">
        <v>0</v>
      </c>
      <c r="J83" s="49">
        <f t="shared" si="5"/>
        <v>0</v>
      </c>
      <c r="K83" s="40">
        <v>0</v>
      </c>
      <c r="L83" s="40" t="s">
        <v>335</v>
      </c>
      <c r="M83" s="88">
        <v>0</v>
      </c>
      <c r="N83" s="74">
        <f t="shared" si="7"/>
        <v>0</v>
      </c>
      <c r="O83" s="75">
        <f t="shared" si="8"/>
        <v>0</v>
      </c>
      <c r="P83" s="76"/>
      <c r="Q83" s="64"/>
    </row>
    <row r="84" spans="1:22">
      <c r="A84" s="39"/>
      <c r="B84" s="39"/>
      <c r="C84" s="39"/>
      <c r="D84" s="39"/>
      <c r="E84" s="39"/>
      <c r="F84" s="52" t="s">
        <v>318</v>
      </c>
      <c r="G84" s="40">
        <v>0</v>
      </c>
      <c r="H84" s="40" t="s">
        <v>335</v>
      </c>
      <c r="I84" s="88">
        <v>0</v>
      </c>
      <c r="J84" s="49">
        <f t="shared" si="5"/>
        <v>0</v>
      </c>
      <c r="K84" s="40">
        <v>0</v>
      </c>
      <c r="L84" s="40" t="s">
        <v>335</v>
      </c>
      <c r="M84" s="88">
        <v>0</v>
      </c>
      <c r="N84" s="74">
        <f t="shared" si="7"/>
        <v>0</v>
      </c>
      <c r="O84" s="75">
        <f t="shared" si="8"/>
        <v>0</v>
      </c>
      <c r="P84" s="76"/>
      <c r="Q84" s="64"/>
    </row>
    <row r="85" spans="1:22">
      <c r="A85" s="39"/>
      <c r="B85" s="39"/>
      <c r="C85" s="39"/>
      <c r="D85" s="39"/>
      <c r="E85" s="39"/>
      <c r="F85" s="52" t="s">
        <v>319</v>
      </c>
      <c r="G85" s="40">
        <v>0</v>
      </c>
      <c r="H85" s="40" t="s">
        <v>335</v>
      </c>
      <c r="I85" s="88">
        <v>0</v>
      </c>
      <c r="J85" s="49">
        <f t="shared" si="5"/>
        <v>0</v>
      </c>
      <c r="K85" s="40">
        <v>0</v>
      </c>
      <c r="L85" s="40" t="s">
        <v>335</v>
      </c>
      <c r="M85" s="88">
        <v>0</v>
      </c>
      <c r="N85" s="74">
        <f t="shared" si="7"/>
        <v>0</v>
      </c>
      <c r="O85" s="75">
        <f t="shared" si="8"/>
        <v>0</v>
      </c>
      <c r="P85" s="76"/>
      <c r="Q85" s="64"/>
    </row>
    <row r="86" spans="1:22">
      <c r="A86" s="39"/>
      <c r="B86" s="39"/>
      <c r="C86" s="39"/>
      <c r="D86" s="39"/>
      <c r="E86" s="39"/>
      <c r="F86" s="52" t="s">
        <v>320</v>
      </c>
      <c r="G86" s="40">
        <v>0</v>
      </c>
      <c r="H86" s="40" t="s">
        <v>335</v>
      </c>
      <c r="I86" s="88">
        <v>0</v>
      </c>
      <c r="J86" s="49">
        <f t="shared" si="5"/>
        <v>0</v>
      </c>
      <c r="K86" s="40">
        <v>0</v>
      </c>
      <c r="L86" s="40" t="s">
        <v>335</v>
      </c>
      <c r="M86" s="88">
        <v>0</v>
      </c>
      <c r="N86" s="74">
        <f t="shared" si="7"/>
        <v>0</v>
      </c>
      <c r="O86" s="75">
        <f t="shared" si="8"/>
        <v>0</v>
      </c>
      <c r="P86" s="76"/>
      <c r="Q86" s="64"/>
    </row>
    <row r="87" spans="1:22">
      <c r="A87" s="39"/>
      <c r="B87" s="39"/>
      <c r="C87" s="39"/>
      <c r="D87" s="39"/>
      <c r="E87" s="39"/>
      <c r="F87" s="52" t="s">
        <v>321</v>
      </c>
      <c r="G87" s="40">
        <v>35</v>
      </c>
      <c r="H87" s="40" t="s">
        <v>335</v>
      </c>
      <c r="I87" s="88">
        <v>500000</v>
      </c>
      <c r="J87" s="49">
        <f t="shared" si="5"/>
        <v>17500000</v>
      </c>
      <c r="K87" s="40">
        <v>0</v>
      </c>
      <c r="L87" s="40" t="s">
        <v>335</v>
      </c>
      <c r="M87" s="88">
        <v>0</v>
      </c>
      <c r="N87" s="74">
        <f t="shared" si="7"/>
        <v>0</v>
      </c>
      <c r="O87" s="75">
        <f t="shared" si="8"/>
        <v>-17500000</v>
      </c>
      <c r="P87" s="76"/>
      <c r="Q87" s="64"/>
    </row>
    <row r="88" spans="1:22">
      <c r="A88" s="39"/>
      <c r="B88" s="39"/>
      <c r="C88" s="39"/>
      <c r="D88" s="39"/>
      <c r="E88" s="39"/>
      <c r="F88" s="52" t="s">
        <v>322</v>
      </c>
      <c r="G88" s="40">
        <v>0</v>
      </c>
      <c r="H88" s="40" t="s">
        <v>335</v>
      </c>
      <c r="I88" s="88">
        <v>0</v>
      </c>
      <c r="J88" s="49">
        <f t="shared" si="5"/>
        <v>0</v>
      </c>
      <c r="K88" s="40">
        <v>0</v>
      </c>
      <c r="L88" s="40" t="s">
        <v>335</v>
      </c>
      <c r="M88" s="88">
        <v>0</v>
      </c>
      <c r="N88" s="74">
        <f t="shared" si="7"/>
        <v>0</v>
      </c>
      <c r="O88" s="75">
        <f t="shared" si="8"/>
        <v>0</v>
      </c>
      <c r="P88" s="76"/>
      <c r="Q88" s="64"/>
    </row>
    <row r="89" spans="1:22">
      <c r="A89" s="39"/>
      <c r="B89" s="39"/>
      <c r="C89" s="39"/>
      <c r="D89" s="39"/>
      <c r="E89" s="39"/>
      <c r="F89" s="52" t="s">
        <v>323</v>
      </c>
      <c r="G89" s="40">
        <v>0</v>
      </c>
      <c r="H89" s="40" t="s">
        <v>335</v>
      </c>
      <c r="I89" s="88">
        <v>0</v>
      </c>
      <c r="J89" s="49">
        <f t="shared" si="5"/>
        <v>0</v>
      </c>
      <c r="K89" s="40">
        <v>0</v>
      </c>
      <c r="L89" s="40" t="s">
        <v>335</v>
      </c>
      <c r="M89" s="88">
        <v>0</v>
      </c>
      <c r="N89" s="74">
        <f t="shared" si="7"/>
        <v>0</v>
      </c>
      <c r="O89" s="75">
        <f t="shared" si="8"/>
        <v>0</v>
      </c>
      <c r="P89" s="76"/>
      <c r="Q89" s="64"/>
    </row>
    <row r="90" spans="1:22" s="149" customFormat="1">
      <c r="A90" s="217"/>
      <c r="B90" s="217"/>
      <c r="C90" s="217"/>
      <c r="D90" s="217"/>
      <c r="E90" s="217"/>
      <c r="F90" s="223" t="s">
        <v>385</v>
      </c>
      <c r="G90" s="220">
        <v>0</v>
      </c>
      <c r="H90" s="220">
        <v>0</v>
      </c>
      <c r="I90" s="224">
        <v>0</v>
      </c>
      <c r="J90" s="207">
        <v>0</v>
      </c>
      <c r="K90" s="220">
        <v>1</v>
      </c>
      <c r="L90" s="220" t="s">
        <v>176</v>
      </c>
      <c r="M90" s="224">
        <v>183850000</v>
      </c>
      <c r="N90" s="213">
        <f t="shared" si="7"/>
        <v>183850000</v>
      </c>
      <c r="O90" s="214">
        <f t="shared" si="8"/>
        <v>183850000</v>
      </c>
      <c r="P90" s="219"/>
      <c r="Q90" s="216"/>
      <c r="R90" s="149" t="s">
        <v>579</v>
      </c>
      <c r="V90" s="199">
        <f>113850000</f>
        <v>113850000</v>
      </c>
    </row>
    <row r="91" spans="1:22">
      <c r="A91" s="52">
        <v>5</v>
      </c>
      <c r="B91" s="52">
        <v>2</v>
      </c>
      <c r="C91" s="39">
        <v>2</v>
      </c>
      <c r="D91" s="83">
        <v>20</v>
      </c>
      <c r="E91" s="83">
        <v>5</v>
      </c>
      <c r="F91" s="39" t="s">
        <v>324</v>
      </c>
      <c r="G91" s="40"/>
      <c r="H91" s="40"/>
      <c r="I91" s="75"/>
      <c r="J91" s="49"/>
      <c r="K91" s="85"/>
      <c r="L91" s="85"/>
      <c r="M91" s="86"/>
      <c r="N91" s="74"/>
      <c r="O91" s="75"/>
      <c r="P91" s="76"/>
      <c r="Q91" s="64"/>
      <c r="R91" s="149" t="s">
        <v>580</v>
      </c>
      <c r="S91" s="149"/>
      <c r="T91" s="149"/>
      <c r="U91" s="149"/>
      <c r="V91" s="199">
        <v>20000000</v>
      </c>
    </row>
    <row r="92" spans="1:22">
      <c r="A92" s="39"/>
      <c r="B92" s="39"/>
      <c r="C92" s="39"/>
      <c r="D92" s="39"/>
      <c r="E92" s="39"/>
      <c r="F92" s="39" t="s">
        <v>325</v>
      </c>
      <c r="G92" s="40"/>
      <c r="H92" s="40"/>
      <c r="I92" s="75"/>
      <c r="J92" s="49"/>
      <c r="K92" s="85"/>
      <c r="L92" s="85"/>
      <c r="M92" s="86"/>
      <c r="N92" s="74"/>
      <c r="O92" s="75"/>
      <c r="P92" s="76"/>
      <c r="Q92" s="64"/>
      <c r="R92" s="149" t="s">
        <v>581</v>
      </c>
      <c r="S92" s="149"/>
      <c r="T92" s="149"/>
      <c r="U92" s="149"/>
      <c r="V92" s="199">
        <v>50000000</v>
      </c>
    </row>
    <row r="93" spans="1:22" s="149" customFormat="1">
      <c r="A93" s="217"/>
      <c r="B93" s="217"/>
      <c r="C93" s="217"/>
      <c r="D93" s="217"/>
      <c r="E93" s="217"/>
      <c r="F93" s="217" t="s">
        <v>326</v>
      </c>
      <c r="G93" s="220">
        <v>1</v>
      </c>
      <c r="H93" s="220" t="s">
        <v>142</v>
      </c>
      <c r="I93" s="214">
        <v>50000000</v>
      </c>
      <c r="J93" s="207">
        <f t="shared" si="5"/>
        <v>50000000</v>
      </c>
      <c r="K93" s="221">
        <v>1</v>
      </c>
      <c r="L93" s="221" t="s">
        <v>142</v>
      </c>
      <c r="M93" s="222">
        <v>49500000</v>
      </c>
      <c r="N93" s="213">
        <f t="shared" si="4"/>
        <v>49500000</v>
      </c>
      <c r="O93" s="214">
        <f t="shared" si="2"/>
        <v>-500000</v>
      </c>
      <c r="P93" s="219"/>
      <c r="Q93" s="216"/>
      <c r="V93" s="200">
        <f>SUM(V90:V92)</f>
        <v>183850000</v>
      </c>
    </row>
    <row r="94" spans="1:22">
      <c r="A94" s="39"/>
      <c r="B94" s="39"/>
      <c r="C94" s="39"/>
      <c r="D94" s="39"/>
      <c r="E94" s="39"/>
      <c r="F94" s="39"/>
      <c r="G94" s="40"/>
      <c r="H94" s="40"/>
      <c r="I94" s="75"/>
      <c r="J94" s="49"/>
      <c r="K94" s="85"/>
      <c r="L94" s="85"/>
      <c r="M94" s="86"/>
      <c r="N94" s="74"/>
      <c r="O94" s="75"/>
      <c r="P94" s="76"/>
      <c r="Q94" s="64"/>
      <c r="S94" s="149"/>
      <c r="T94" s="149"/>
      <c r="U94" s="149"/>
      <c r="V94" s="149"/>
    </row>
    <row r="95" spans="1:22">
      <c r="A95" s="52">
        <v>5</v>
      </c>
      <c r="B95" s="52">
        <v>2</v>
      </c>
      <c r="C95" s="39">
        <v>2</v>
      </c>
      <c r="D95" s="83">
        <v>20</v>
      </c>
      <c r="E95" s="83">
        <v>6</v>
      </c>
      <c r="F95" s="39" t="s">
        <v>327</v>
      </c>
      <c r="G95" s="40"/>
      <c r="H95" s="40"/>
      <c r="I95" s="75"/>
      <c r="J95" s="49"/>
      <c r="K95" s="85"/>
      <c r="L95" s="85"/>
      <c r="M95" s="86"/>
      <c r="N95" s="74"/>
      <c r="O95" s="75"/>
      <c r="P95" s="76"/>
      <c r="Q95" s="64"/>
    </row>
    <row r="96" spans="1:22">
      <c r="A96" s="39"/>
      <c r="B96" s="39"/>
      <c r="C96" s="39"/>
      <c r="D96" s="39"/>
      <c r="E96" s="39"/>
      <c r="F96" s="39" t="s">
        <v>328</v>
      </c>
      <c r="G96" s="40">
        <v>0</v>
      </c>
      <c r="H96" s="40" t="s">
        <v>140</v>
      </c>
      <c r="I96" s="75">
        <v>0</v>
      </c>
      <c r="J96" s="49">
        <f t="shared" si="5"/>
        <v>0</v>
      </c>
      <c r="K96" s="85">
        <v>0</v>
      </c>
      <c r="L96" s="85">
        <v>0</v>
      </c>
      <c r="M96" s="86">
        <v>0</v>
      </c>
      <c r="N96" s="74">
        <f t="shared" si="4"/>
        <v>0</v>
      </c>
      <c r="O96" s="75">
        <f t="shared" ref="O96:O105" si="9">N96-J96</f>
        <v>0</v>
      </c>
      <c r="P96" s="76"/>
      <c r="Q96" s="64"/>
    </row>
    <row r="97" spans="1:17">
      <c r="A97" s="39"/>
      <c r="B97" s="39"/>
      <c r="C97" s="39"/>
      <c r="D97" s="39"/>
      <c r="E97" s="39"/>
      <c r="F97" s="39"/>
      <c r="G97" s="40"/>
      <c r="H97" s="40"/>
      <c r="I97" s="75"/>
      <c r="J97" s="49"/>
      <c r="K97" s="85"/>
      <c r="L97" s="85"/>
      <c r="M97" s="86"/>
      <c r="N97" s="74"/>
      <c r="O97" s="75"/>
      <c r="P97" s="76"/>
      <c r="Q97" s="64"/>
    </row>
    <row r="98" spans="1:17">
      <c r="A98" s="39"/>
      <c r="B98" s="39"/>
      <c r="C98" s="39"/>
      <c r="D98" s="39"/>
      <c r="E98" s="39"/>
      <c r="F98" s="43" t="s">
        <v>234</v>
      </c>
      <c r="G98" s="40"/>
      <c r="H98" s="40"/>
      <c r="I98" s="75"/>
      <c r="J98" s="49"/>
      <c r="K98" s="85"/>
      <c r="L98" s="85"/>
      <c r="M98" s="86"/>
      <c r="N98" s="74"/>
      <c r="O98" s="75"/>
      <c r="P98" s="76"/>
      <c r="Q98" s="64"/>
    </row>
    <row r="99" spans="1:17">
      <c r="A99" s="52">
        <v>5</v>
      </c>
      <c r="B99" s="52">
        <v>2</v>
      </c>
      <c r="C99" s="39">
        <v>2</v>
      </c>
      <c r="D99" s="83">
        <v>29</v>
      </c>
      <c r="E99" s="39"/>
      <c r="F99" s="43"/>
      <c r="G99" s="40"/>
      <c r="H99" s="40"/>
      <c r="I99" s="75"/>
      <c r="J99" s="49"/>
      <c r="K99" s="85"/>
      <c r="L99" s="85"/>
      <c r="M99" s="86"/>
      <c r="N99" s="74"/>
      <c r="O99" s="75"/>
      <c r="P99" s="76"/>
      <c r="Q99" s="64"/>
    </row>
    <row r="100" spans="1:17">
      <c r="A100" s="52">
        <v>5</v>
      </c>
      <c r="B100" s="52">
        <v>2</v>
      </c>
      <c r="C100" s="39">
        <v>2</v>
      </c>
      <c r="D100" s="83">
        <v>29</v>
      </c>
      <c r="E100" s="83">
        <v>1</v>
      </c>
      <c r="F100" s="39" t="s">
        <v>235</v>
      </c>
      <c r="G100" s="40"/>
      <c r="H100" s="40"/>
      <c r="I100" s="75"/>
      <c r="J100" s="49"/>
      <c r="K100" s="85"/>
      <c r="L100" s="85"/>
      <c r="M100" s="86"/>
      <c r="N100" s="74"/>
      <c r="O100" s="75"/>
      <c r="P100" s="76"/>
      <c r="Q100" s="64"/>
    </row>
    <row r="101" spans="1:17">
      <c r="A101" s="39"/>
      <c r="B101" s="39"/>
      <c r="C101" s="39"/>
      <c r="D101" s="39"/>
      <c r="E101" s="39"/>
      <c r="F101" s="39" t="s">
        <v>236</v>
      </c>
      <c r="G101" s="40"/>
      <c r="H101" s="40"/>
      <c r="I101" s="75"/>
      <c r="J101" s="49"/>
      <c r="K101" s="85"/>
      <c r="L101" s="85"/>
      <c r="M101" s="86"/>
      <c r="N101" s="74"/>
      <c r="O101" s="75"/>
      <c r="P101" s="76"/>
      <c r="Q101" s="64"/>
    </row>
    <row r="102" spans="1:17">
      <c r="A102" s="39"/>
      <c r="B102" s="39"/>
      <c r="C102" s="39"/>
      <c r="D102" s="39"/>
      <c r="E102" s="39"/>
      <c r="F102" s="39" t="s">
        <v>329</v>
      </c>
      <c r="G102" s="40">
        <v>48</v>
      </c>
      <c r="H102" s="40" t="s">
        <v>249</v>
      </c>
      <c r="I102" s="75">
        <v>950000</v>
      </c>
      <c r="J102" s="49">
        <f t="shared" si="5"/>
        <v>45600000</v>
      </c>
      <c r="K102" s="85">
        <v>48</v>
      </c>
      <c r="L102" s="85" t="s">
        <v>249</v>
      </c>
      <c r="M102" s="86">
        <v>950000</v>
      </c>
      <c r="N102" s="74">
        <f t="shared" si="4"/>
        <v>45600000</v>
      </c>
      <c r="O102" s="75">
        <f t="shared" si="9"/>
        <v>0</v>
      </c>
      <c r="P102" s="76"/>
      <c r="Q102" s="64"/>
    </row>
    <row r="103" spans="1:17">
      <c r="A103" s="39"/>
      <c r="B103" s="39"/>
      <c r="C103" s="39"/>
      <c r="D103" s="39"/>
      <c r="E103" s="39"/>
      <c r="F103" s="52" t="s">
        <v>330</v>
      </c>
      <c r="G103" s="40"/>
      <c r="H103" s="40"/>
      <c r="I103" s="75"/>
      <c r="J103" s="49"/>
      <c r="K103" s="85"/>
      <c r="L103" s="85"/>
      <c r="M103" s="86"/>
      <c r="N103" s="74"/>
      <c r="O103" s="75"/>
      <c r="P103" s="76"/>
      <c r="Q103" s="64"/>
    </row>
    <row r="104" spans="1:17">
      <c r="A104" s="52">
        <v>5</v>
      </c>
      <c r="B104" s="52">
        <v>2</v>
      </c>
      <c r="C104" s="39">
        <v>2</v>
      </c>
      <c r="D104" s="83">
        <v>29</v>
      </c>
      <c r="E104" s="83">
        <v>5</v>
      </c>
      <c r="F104" s="39" t="s">
        <v>331</v>
      </c>
      <c r="G104" s="40"/>
      <c r="H104" s="40"/>
      <c r="I104" s="75"/>
      <c r="J104" s="49"/>
      <c r="K104" s="85"/>
      <c r="L104" s="85"/>
      <c r="M104" s="86"/>
      <c r="N104" s="74"/>
      <c r="O104" s="75"/>
      <c r="P104" s="76"/>
      <c r="Q104" s="64"/>
    </row>
    <row r="105" spans="1:17">
      <c r="A105" s="39"/>
      <c r="B105" s="39"/>
      <c r="C105" s="39"/>
      <c r="D105" s="39"/>
      <c r="E105" s="39"/>
      <c r="F105" s="39" t="s">
        <v>332</v>
      </c>
      <c r="G105" s="40">
        <v>12</v>
      </c>
      <c r="H105" s="40" t="s">
        <v>336</v>
      </c>
      <c r="I105" s="75">
        <v>1000000</v>
      </c>
      <c r="J105" s="49">
        <f t="shared" si="5"/>
        <v>12000000</v>
      </c>
      <c r="K105" s="85">
        <v>12</v>
      </c>
      <c r="L105" s="85" t="s">
        <v>336</v>
      </c>
      <c r="M105" s="86">
        <v>1000000</v>
      </c>
      <c r="N105" s="74">
        <f t="shared" si="4"/>
        <v>12000000</v>
      </c>
      <c r="O105" s="75">
        <f t="shared" si="9"/>
        <v>0</v>
      </c>
      <c r="P105" s="76"/>
      <c r="Q105" s="64"/>
    </row>
    <row r="106" spans="1:17">
      <c r="K106" s="64"/>
      <c r="L106" s="64"/>
      <c r="M106" s="71"/>
      <c r="N106" s="71"/>
      <c r="O106" s="64"/>
      <c r="P106" s="64"/>
      <c r="Q106" s="64"/>
    </row>
    <row r="107" spans="1:17">
      <c r="K107" s="64"/>
      <c r="L107" s="64"/>
      <c r="M107" s="71"/>
      <c r="N107" s="71"/>
      <c r="O107" s="64"/>
      <c r="P107" s="64"/>
      <c r="Q107" s="64"/>
    </row>
    <row r="108" spans="1:17">
      <c r="O108" s="73"/>
    </row>
  </sheetData>
  <mergeCells count="50">
    <mergeCell ref="G13:N13"/>
    <mergeCell ref="K12:L12"/>
    <mergeCell ref="M12:N12"/>
    <mergeCell ref="A7:E7"/>
    <mergeCell ref="A10:E10"/>
    <mergeCell ref="G12:J12"/>
    <mergeCell ref="K9:L9"/>
    <mergeCell ref="M9:N9"/>
    <mergeCell ref="K10:L10"/>
    <mergeCell ref="M10:N10"/>
    <mergeCell ref="K11:L11"/>
    <mergeCell ref="M11:N11"/>
    <mergeCell ref="K7:L7"/>
    <mergeCell ref="G8:J8"/>
    <mergeCell ref="G9:J9"/>
    <mergeCell ref="G10:J10"/>
    <mergeCell ref="K1:N1"/>
    <mergeCell ref="K2:L2"/>
    <mergeCell ref="M2:N2"/>
    <mergeCell ref="K3:L3"/>
    <mergeCell ref="M3:N3"/>
    <mergeCell ref="G11:J11"/>
    <mergeCell ref="M7:N7"/>
    <mergeCell ref="K8:L8"/>
    <mergeCell ref="M8:N8"/>
    <mergeCell ref="G4:J4"/>
    <mergeCell ref="G5:J5"/>
    <mergeCell ref="K4:L4"/>
    <mergeCell ref="M4:N4"/>
    <mergeCell ref="K5:L5"/>
    <mergeCell ref="M5:N5"/>
    <mergeCell ref="K6:L6"/>
    <mergeCell ref="M6:N6"/>
    <mergeCell ref="A6:E6"/>
    <mergeCell ref="G6:J6"/>
    <mergeCell ref="G7:J7"/>
    <mergeCell ref="A1:E2"/>
    <mergeCell ref="F1:J1"/>
    <mergeCell ref="G2:J2"/>
    <mergeCell ref="A3:E3"/>
    <mergeCell ref="G3:J3"/>
    <mergeCell ref="O14:P15"/>
    <mergeCell ref="G15:I15"/>
    <mergeCell ref="J15:J16"/>
    <mergeCell ref="K15:N15"/>
    <mergeCell ref="A17:E17"/>
    <mergeCell ref="A14:E16"/>
    <mergeCell ref="F14:F16"/>
    <mergeCell ref="G14:J14"/>
    <mergeCell ref="K14:N14"/>
  </mergeCells>
  <pageMargins left="0.70866141732283461" right="1.6929133858267718" top="0.74803149606299213" bottom="0.74803149606299213" header="0.31496062992125984" footer="0.31496062992125984"/>
  <pageSetup paperSize="5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view="pageBreakPreview" topLeftCell="A40" zoomScale="60" zoomScaleNormal="85" workbookViewId="0">
      <selection activeCell="K24" sqref="K24"/>
    </sheetView>
  </sheetViews>
  <sheetFormatPr defaultRowHeight="15"/>
  <cols>
    <col min="1" max="1" width="5" style="150" customWidth="1"/>
    <col min="2" max="2" width="2.28515625" style="150" bestFit="1" customWidth="1"/>
    <col min="3" max="3" width="2.7109375" style="150" bestFit="1" customWidth="1"/>
    <col min="4" max="5" width="3.140625" style="150" bestFit="1" customWidth="1"/>
    <col min="6" max="6" width="33.85546875" style="150" customWidth="1"/>
    <col min="7" max="7" width="4.5703125" style="150" customWidth="1"/>
    <col min="8" max="11" width="9.140625" style="150"/>
    <col min="12" max="12" width="13.28515625" style="150" customWidth="1"/>
    <col min="13" max="13" width="9.140625" style="150"/>
    <col min="14" max="14" width="11.7109375" style="150" customWidth="1"/>
    <col min="15" max="15" width="10.42578125" style="150" bestFit="1" customWidth="1"/>
    <col min="16" max="16" width="11.7109375" style="150" bestFit="1" customWidth="1"/>
    <col min="17" max="18" width="9.140625" style="150"/>
    <col min="19" max="19" width="10.42578125" style="150" bestFit="1" customWidth="1"/>
    <col min="20" max="20" width="11.7109375" style="150" bestFit="1" customWidth="1"/>
    <col min="21" max="21" width="14.7109375" style="151" bestFit="1" customWidth="1"/>
    <col min="22" max="16384" width="9.140625" style="150"/>
  </cols>
  <sheetData>
    <row r="1" spans="1:21">
      <c r="A1" s="288" t="s">
        <v>504</v>
      </c>
      <c r="B1" s="288"/>
      <c r="C1" s="288"/>
      <c r="D1" s="288"/>
      <c r="E1" s="288"/>
      <c r="F1" s="288" t="s">
        <v>507</v>
      </c>
      <c r="G1" s="288"/>
      <c r="H1" s="288"/>
      <c r="I1" s="288"/>
      <c r="J1" s="288"/>
      <c r="K1" s="289" t="s">
        <v>508</v>
      </c>
      <c r="L1" s="289"/>
      <c r="M1" s="289"/>
      <c r="N1" s="289"/>
    </row>
    <row r="2" spans="1:21">
      <c r="A2" s="288"/>
      <c r="B2" s="288"/>
      <c r="C2" s="288"/>
      <c r="D2" s="288"/>
      <c r="E2" s="288"/>
      <c r="F2" s="152" t="s">
        <v>505</v>
      </c>
      <c r="G2" s="288" t="s">
        <v>506</v>
      </c>
      <c r="H2" s="288"/>
      <c r="I2" s="288"/>
      <c r="J2" s="288"/>
      <c r="K2" s="288" t="s">
        <v>505</v>
      </c>
      <c r="L2" s="288"/>
      <c r="M2" s="288" t="s">
        <v>506</v>
      </c>
      <c r="N2" s="288"/>
    </row>
    <row r="3" spans="1:21" ht="25.5">
      <c r="A3" s="285" t="s">
        <v>472</v>
      </c>
      <c r="B3" s="285"/>
      <c r="C3" s="285"/>
      <c r="D3" s="285"/>
      <c r="E3" s="285"/>
      <c r="F3" s="153" t="s">
        <v>473</v>
      </c>
      <c r="G3" s="284" t="s">
        <v>473</v>
      </c>
      <c r="H3" s="284"/>
      <c r="I3" s="284"/>
      <c r="J3" s="284"/>
      <c r="K3" s="280" t="s">
        <v>474</v>
      </c>
      <c r="L3" s="280"/>
      <c r="M3" s="280" t="s">
        <v>474</v>
      </c>
      <c r="N3" s="280"/>
    </row>
    <row r="4" spans="1:21" ht="25.5">
      <c r="A4" s="153" t="s">
        <v>392</v>
      </c>
      <c r="B4" s="153"/>
      <c r="C4" s="153"/>
      <c r="D4" s="153"/>
      <c r="E4" s="153"/>
      <c r="F4" s="153" t="s">
        <v>475</v>
      </c>
      <c r="G4" s="284" t="s">
        <v>475</v>
      </c>
      <c r="H4" s="284"/>
      <c r="I4" s="284"/>
      <c r="J4" s="284"/>
      <c r="K4" s="280" t="s">
        <v>474</v>
      </c>
      <c r="L4" s="280"/>
      <c r="M4" s="280" t="s">
        <v>474</v>
      </c>
      <c r="N4" s="280"/>
    </row>
    <row r="5" spans="1:21" ht="25.5">
      <c r="A5" s="153" t="s">
        <v>392</v>
      </c>
      <c r="B5" s="153"/>
      <c r="C5" s="153"/>
      <c r="D5" s="153"/>
      <c r="E5" s="153"/>
      <c r="F5" s="153" t="s">
        <v>476</v>
      </c>
      <c r="G5" s="284" t="s">
        <v>476</v>
      </c>
      <c r="H5" s="284"/>
      <c r="I5" s="284"/>
      <c r="J5" s="284"/>
      <c r="K5" s="280" t="s">
        <v>474</v>
      </c>
      <c r="L5" s="280"/>
      <c r="M5" s="280" t="s">
        <v>474</v>
      </c>
      <c r="N5" s="280"/>
    </row>
    <row r="6" spans="1:21">
      <c r="A6" s="285" t="s">
        <v>477</v>
      </c>
      <c r="B6" s="285"/>
      <c r="C6" s="285"/>
      <c r="D6" s="285"/>
      <c r="E6" s="285"/>
      <c r="F6" s="153" t="s">
        <v>478</v>
      </c>
      <c r="G6" s="284" t="s">
        <v>478</v>
      </c>
      <c r="H6" s="284"/>
      <c r="I6" s="284"/>
      <c r="J6" s="284"/>
      <c r="K6" s="286">
        <f>P18</f>
        <v>1097830000</v>
      </c>
      <c r="L6" s="286"/>
      <c r="M6" s="286">
        <f>T18</f>
        <v>1012801800</v>
      </c>
      <c r="N6" s="286"/>
    </row>
    <row r="7" spans="1:21" ht="25.5">
      <c r="A7" s="281" t="s">
        <v>479</v>
      </c>
      <c r="B7" s="282"/>
      <c r="C7" s="282"/>
      <c r="D7" s="282"/>
      <c r="E7" s="283"/>
      <c r="F7" s="143" t="s">
        <v>523</v>
      </c>
      <c r="G7" s="284" t="s">
        <v>523</v>
      </c>
      <c r="H7" s="284"/>
      <c r="I7" s="284"/>
      <c r="J7" s="284"/>
      <c r="K7" s="273" t="s">
        <v>520</v>
      </c>
      <c r="L7" s="273"/>
      <c r="M7" s="274" t="s">
        <v>520</v>
      </c>
      <c r="N7" s="274"/>
    </row>
    <row r="8" spans="1:21" ht="25.5">
      <c r="A8" s="154"/>
      <c r="B8" s="154"/>
      <c r="C8" s="154"/>
      <c r="D8" s="154"/>
      <c r="E8" s="154"/>
      <c r="F8" s="143" t="s">
        <v>524</v>
      </c>
      <c r="G8" s="275" t="s">
        <v>524</v>
      </c>
      <c r="H8" s="276"/>
      <c r="I8" s="276"/>
      <c r="J8" s="277"/>
      <c r="K8" s="278" t="s">
        <v>529</v>
      </c>
      <c r="L8" s="279"/>
      <c r="M8" s="278" t="s">
        <v>529</v>
      </c>
      <c r="N8" s="279"/>
    </row>
    <row r="9" spans="1:21">
      <c r="A9" s="154"/>
      <c r="B9" s="154"/>
      <c r="C9" s="154"/>
      <c r="D9" s="154"/>
      <c r="E9" s="154"/>
      <c r="F9" s="143" t="s">
        <v>525</v>
      </c>
      <c r="G9" s="275" t="s">
        <v>525</v>
      </c>
      <c r="H9" s="276"/>
      <c r="I9" s="276"/>
      <c r="J9" s="277"/>
      <c r="K9" s="278" t="s">
        <v>530</v>
      </c>
      <c r="L9" s="279"/>
      <c r="M9" s="278" t="s">
        <v>530</v>
      </c>
      <c r="N9" s="279"/>
    </row>
    <row r="10" spans="1:21">
      <c r="A10" s="154"/>
      <c r="B10" s="154"/>
      <c r="C10" s="154"/>
      <c r="D10" s="154"/>
      <c r="E10" s="154"/>
      <c r="F10" s="143" t="s">
        <v>526</v>
      </c>
      <c r="G10" s="275" t="s">
        <v>526</v>
      </c>
      <c r="H10" s="276"/>
      <c r="I10" s="276"/>
      <c r="J10" s="277"/>
      <c r="K10" s="278" t="s">
        <v>531</v>
      </c>
      <c r="L10" s="279"/>
      <c r="M10" s="278" t="s">
        <v>531</v>
      </c>
      <c r="N10" s="279"/>
    </row>
    <row r="11" spans="1:21">
      <c r="A11" s="154"/>
      <c r="B11" s="154"/>
      <c r="C11" s="154"/>
      <c r="D11" s="154"/>
      <c r="E11" s="154"/>
      <c r="F11" s="143" t="s">
        <v>528</v>
      </c>
      <c r="G11" s="275" t="s">
        <v>528</v>
      </c>
      <c r="H11" s="276"/>
      <c r="I11" s="276"/>
      <c r="J11" s="277"/>
      <c r="K11" s="278" t="s">
        <v>532</v>
      </c>
      <c r="L11" s="279"/>
      <c r="M11" s="278" t="s">
        <v>532</v>
      </c>
      <c r="N11" s="279"/>
    </row>
    <row r="12" spans="1:21">
      <c r="A12" s="97"/>
      <c r="B12" s="97"/>
      <c r="C12" s="97"/>
      <c r="D12" s="97"/>
      <c r="E12" s="97"/>
      <c r="F12" s="143" t="s">
        <v>527</v>
      </c>
      <c r="G12" s="269" t="s">
        <v>527</v>
      </c>
      <c r="H12" s="270"/>
      <c r="I12" s="270"/>
      <c r="J12" s="271"/>
      <c r="K12" s="273" t="s">
        <v>533</v>
      </c>
      <c r="L12" s="273"/>
      <c r="M12" s="273" t="s">
        <v>533</v>
      </c>
      <c r="N12" s="273"/>
    </row>
    <row r="13" spans="1:21" ht="25.5">
      <c r="A13" s="97"/>
      <c r="B13" s="97"/>
      <c r="C13" s="97"/>
      <c r="D13" s="97"/>
      <c r="E13" s="97"/>
      <c r="F13" s="143" t="s">
        <v>516</v>
      </c>
      <c r="G13" s="269" t="s">
        <v>516</v>
      </c>
      <c r="H13" s="270"/>
      <c r="I13" s="270"/>
      <c r="J13" s="271"/>
      <c r="K13" s="273" t="s">
        <v>534</v>
      </c>
      <c r="L13" s="273"/>
      <c r="M13" s="273" t="s">
        <v>534</v>
      </c>
      <c r="N13" s="273"/>
    </row>
    <row r="14" spans="1:21">
      <c r="A14" s="97" t="s">
        <v>513</v>
      </c>
      <c r="B14" s="97"/>
      <c r="C14" s="97"/>
      <c r="D14" s="97"/>
      <c r="E14" s="97"/>
      <c r="F14" s="155"/>
      <c r="G14" s="156"/>
      <c r="H14" s="157"/>
      <c r="I14" s="157"/>
      <c r="J14" s="157"/>
      <c r="K14" s="157"/>
      <c r="L14" s="157"/>
      <c r="M14" s="157"/>
      <c r="N14" s="158"/>
    </row>
    <row r="15" spans="1:21">
      <c r="A15" s="272" t="s">
        <v>433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 t="s">
        <v>434</v>
      </c>
      <c r="R15" s="272"/>
      <c r="S15" s="272"/>
      <c r="T15" s="272"/>
    </row>
    <row r="16" spans="1:21" ht="27.75" customHeight="1">
      <c r="A16" s="261" t="s">
        <v>43</v>
      </c>
      <c r="B16" s="261"/>
      <c r="C16" s="261"/>
      <c r="D16" s="261"/>
      <c r="E16" s="261"/>
      <c r="F16" s="260" t="s">
        <v>44</v>
      </c>
      <c r="G16" s="260"/>
      <c r="H16" s="260"/>
      <c r="I16" s="260"/>
      <c r="J16" s="260"/>
      <c r="K16" s="260"/>
      <c r="L16" s="260"/>
      <c r="M16" s="260" t="s">
        <v>387</v>
      </c>
      <c r="N16" s="260"/>
      <c r="O16" s="260"/>
      <c r="P16" s="159" t="s">
        <v>388</v>
      </c>
      <c r="Q16" s="260" t="s">
        <v>387</v>
      </c>
      <c r="R16" s="260"/>
      <c r="S16" s="260"/>
      <c r="T16" s="159" t="s">
        <v>388</v>
      </c>
      <c r="U16" s="160" t="s">
        <v>435</v>
      </c>
    </row>
    <row r="17" spans="1:21" ht="21.75" customHeight="1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8"/>
      <c r="M17" s="159" t="s">
        <v>50</v>
      </c>
      <c r="N17" s="159" t="s">
        <v>51</v>
      </c>
      <c r="O17" s="159" t="s">
        <v>389</v>
      </c>
      <c r="P17" s="161"/>
      <c r="Q17" s="159" t="s">
        <v>50</v>
      </c>
      <c r="R17" s="159" t="s">
        <v>51</v>
      </c>
      <c r="S17" s="159" t="s">
        <v>389</v>
      </c>
      <c r="T17" s="161"/>
      <c r="U17" s="162"/>
    </row>
    <row r="18" spans="1:21" ht="17.25" customHeight="1">
      <c r="A18" s="163" t="s">
        <v>394</v>
      </c>
      <c r="B18" s="164" t="s">
        <v>391</v>
      </c>
      <c r="C18" s="164" t="s">
        <v>392</v>
      </c>
      <c r="D18" s="164" t="s">
        <v>392</v>
      </c>
      <c r="E18" s="164" t="s">
        <v>392</v>
      </c>
      <c r="F18" s="265" t="s">
        <v>1</v>
      </c>
      <c r="G18" s="265"/>
      <c r="H18" s="265"/>
      <c r="I18" s="165"/>
      <c r="J18" s="165"/>
      <c r="K18" s="165"/>
      <c r="L18" s="165"/>
      <c r="M18" s="166" t="s">
        <v>392</v>
      </c>
      <c r="N18" s="166" t="s">
        <v>392</v>
      </c>
      <c r="O18" s="166" t="s">
        <v>392</v>
      </c>
      <c r="P18" s="167">
        <f>SUM(P22:P65)</f>
        <v>1097830000</v>
      </c>
      <c r="Q18" s="166" t="s">
        <v>392</v>
      </c>
      <c r="R18" s="166" t="s">
        <v>392</v>
      </c>
      <c r="S18" s="166" t="s">
        <v>392</v>
      </c>
      <c r="T18" s="167">
        <f>SUM(T22:T65)</f>
        <v>1012801800</v>
      </c>
      <c r="U18" s="168">
        <f>T18-P18</f>
        <v>-85028200</v>
      </c>
    </row>
    <row r="19" spans="1:21" ht="15" customHeight="1">
      <c r="A19" s="163" t="s">
        <v>394</v>
      </c>
      <c r="B19" s="164" t="s">
        <v>391</v>
      </c>
      <c r="C19" s="164" t="s">
        <v>396</v>
      </c>
      <c r="D19" s="164" t="s">
        <v>392</v>
      </c>
      <c r="E19" s="164" t="s">
        <v>392</v>
      </c>
      <c r="F19" s="262" t="s">
        <v>239</v>
      </c>
      <c r="G19" s="262"/>
      <c r="H19" s="262"/>
      <c r="I19" s="262"/>
      <c r="J19" s="262"/>
      <c r="K19" s="165"/>
      <c r="L19" s="165"/>
      <c r="M19" s="166" t="s">
        <v>392</v>
      </c>
      <c r="N19" s="166" t="s">
        <v>392</v>
      </c>
      <c r="O19" s="166" t="s">
        <v>392</v>
      </c>
      <c r="P19" s="167"/>
      <c r="Q19" s="166" t="s">
        <v>392</v>
      </c>
      <c r="R19" s="166" t="s">
        <v>392</v>
      </c>
      <c r="S19" s="166" t="s">
        <v>392</v>
      </c>
      <c r="T19" s="167"/>
      <c r="U19" s="162"/>
    </row>
    <row r="20" spans="1:21" ht="15" customHeight="1">
      <c r="A20" s="163" t="s">
        <v>394</v>
      </c>
      <c r="B20" s="164" t="s">
        <v>391</v>
      </c>
      <c r="C20" s="164" t="s">
        <v>396</v>
      </c>
      <c r="D20" s="164" t="s">
        <v>397</v>
      </c>
      <c r="E20" s="164" t="s">
        <v>392</v>
      </c>
      <c r="F20" s="262" t="s">
        <v>398</v>
      </c>
      <c r="G20" s="262"/>
      <c r="H20" s="262"/>
      <c r="I20" s="262"/>
      <c r="J20" s="262"/>
      <c r="K20" s="262"/>
      <c r="L20" s="262"/>
      <c r="M20" s="166" t="s">
        <v>392</v>
      </c>
      <c r="N20" s="166" t="s">
        <v>392</v>
      </c>
      <c r="O20" s="166" t="s">
        <v>392</v>
      </c>
      <c r="P20" s="167"/>
      <c r="Q20" s="166" t="s">
        <v>392</v>
      </c>
      <c r="R20" s="166" t="s">
        <v>392</v>
      </c>
      <c r="S20" s="166" t="s">
        <v>392</v>
      </c>
      <c r="T20" s="167"/>
      <c r="U20" s="162"/>
    </row>
    <row r="21" spans="1:21" ht="15" customHeight="1">
      <c r="A21" s="163" t="s">
        <v>394</v>
      </c>
      <c r="B21" s="164" t="s">
        <v>391</v>
      </c>
      <c r="C21" s="164" t="s">
        <v>396</v>
      </c>
      <c r="D21" s="164" t="s">
        <v>397</v>
      </c>
      <c r="E21" s="164" t="s">
        <v>262</v>
      </c>
      <c r="F21" s="263" t="s">
        <v>399</v>
      </c>
      <c r="G21" s="263"/>
      <c r="H21" s="263"/>
      <c r="I21" s="263"/>
      <c r="J21" s="263"/>
      <c r="K21" s="263"/>
      <c r="L21" s="263"/>
      <c r="M21" s="169"/>
      <c r="N21" s="164" t="s">
        <v>392</v>
      </c>
      <c r="O21" s="169"/>
      <c r="P21" s="167"/>
      <c r="Q21" s="169"/>
      <c r="R21" s="164" t="s">
        <v>392</v>
      </c>
      <c r="S21" s="169"/>
      <c r="T21" s="167"/>
      <c r="U21" s="162"/>
    </row>
    <row r="22" spans="1:21" ht="16.5" customHeight="1">
      <c r="A22" s="163" t="s">
        <v>338</v>
      </c>
      <c r="B22" s="164" t="s">
        <v>338</v>
      </c>
      <c r="C22" s="164" t="s">
        <v>338</v>
      </c>
      <c r="D22" s="170" t="s">
        <v>338</v>
      </c>
      <c r="E22" s="164" t="s">
        <v>338</v>
      </c>
      <c r="F22" s="171" t="s">
        <v>400</v>
      </c>
      <c r="G22" s="259" t="s">
        <v>401</v>
      </c>
      <c r="H22" s="259"/>
      <c r="I22" s="259"/>
      <c r="J22" s="259"/>
      <c r="K22" s="259"/>
      <c r="L22" s="167"/>
      <c r="M22" s="167">
        <v>1</v>
      </c>
      <c r="N22" s="163" t="s">
        <v>334</v>
      </c>
      <c r="O22" s="163">
        <v>499230000</v>
      </c>
      <c r="P22" s="167">
        <f>M22*O22</f>
        <v>499230000</v>
      </c>
      <c r="Q22" s="167">
        <v>1</v>
      </c>
      <c r="R22" s="163" t="s">
        <v>334</v>
      </c>
      <c r="S22" s="163">
        <v>499230000</v>
      </c>
      <c r="T22" s="167">
        <f>Q22*S22</f>
        <v>499230000</v>
      </c>
      <c r="U22" s="172">
        <f t="shared" ref="U22:U25" si="0">T22-P22</f>
        <v>0</v>
      </c>
    </row>
    <row r="23" spans="1:21" ht="22.5" customHeight="1">
      <c r="A23" s="163" t="s">
        <v>338</v>
      </c>
      <c r="B23" s="164" t="s">
        <v>338</v>
      </c>
      <c r="C23" s="164" t="s">
        <v>338</v>
      </c>
      <c r="D23" s="170" t="s">
        <v>338</v>
      </c>
      <c r="E23" s="164" t="s">
        <v>338</v>
      </c>
      <c r="F23" s="171" t="s">
        <v>400</v>
      </c>
      <c r="G23" s="256" t="s">
        <v>402</v>
      </c>
      <c r="H23" s="257"/>
      <c r="I23" s="257"/>
      <c r="J23" s="257"/>
      <c r="K23" s="257"/>
      <c r="L23" s="258"/>
      <c r="M23" s="167">
        <v>1</v>
      </c>
      <c r="N23" s="163" t="s">
        <v>252</v>
      </c>
      <c r="O23" s="163">
        <v>250000</v>
      </c>
      <c r="P23" s="167">
        <f>M23*O23</f>
        <v>250000</v>
      </c>
      <c r="Q23" s="167">
        <v>1</v>
      </c>
      <c r="R23" s="163" t="s">
        <v>252</v>
      </c>
      <c r="S23" s="163">
        <v>250000</v>
      </c>
      <c r="T23" s="167">
        <f>Q23*S23</f>
        <v>250000</v>
      </c>
      <c r="U23" s="172">
        <f t="shared" si="0"/>
        <v>0</v>
      </c>
    </row>
    <row r="24" spans="1:21" ht="21.75" customHeight="1">
      <c r="A24" s="163" t="s">
        <v>338</v>
      </c>
      <c r="B24" s="164" t="s">
        <v>338</v>
      </c>
      <c r="C24" s="164" t="s">
        <v>338</v>
      </c>
      <c r="D24" s="170" t="s">
        <v>338</v>
      </c>
      <c r="E24" s="164" t="s">
        <v>338</v>
      </c>
      <c r="F24" s="171" t="s">
        <v>400</v>
      </c>
      <c r="G24" s="259" t="s">
        <v>403</v>
      </c>
      <c r="H24" s="259"/>
      <c r="I24" s="173"/>
      <c r="J24" s="173"/>
      <c r="K24" s="167"/>
      <c r="L24" s="167"/>
      <c r="M24" s="167">
        <v>1</v>
      </c>
      <c r="N24" s="163" t="s">
        <v>252</v>
      </c>
      <c r="O24" s="163">
        <v>250000</v>
      </c>
      <c r="P24" s="167">
        <f>M24*O24</f>
        <v>250000</v>
      </c>
      <c r="Q24" s="167">
        <v>1</v>
      </c>
      <c r="R24" s="163" t="s">
        <v>252</v>
      </c>
      <c r="S24" s="163">
        <v>250000</v>
      </c>
      <c r="T24" s="167">
        <f>Q24*S24</f>
        <v>250000</v>
      </c>
      <c r="U24" s="172">
        <f t="shared" si="0"/>
        <v>0</v>
      </c>
    </row>
    <row r="25" spans="1:21">
      <c r="A25" s="163" t="s">
        <v>338</v>
      </c>
      <c r="B25" s="164" t="s">
        <v>338</v>
      </c>
      <c r="C25" s="164" t="s">
        <v>338</v>
      </c>
      <c r="D25" s="170" t="s">
        <v>338</v>
      </c>
      <c r="E25" s="164" t="s">
        <v>338</v>
      </c>
      <c r="F25" s="171" t="s">
        <v>400</v>
      </c>
      <c r="G25" s="167" t="s">
        <v>404</v>
      </c>
      <c r="H25" s="171"/>
      <c r="I25" s="173"/>
      <c r="J25" s="173"/>
      <c r="K25" s="167"/>
      <c r="L25" s="167"/>
      <c r="M25" s="167">
        <v>1</v>
      </c>
      <c r="N25" s="163" t="s">
        <v>252</v>
      </c>
      <c r="O25" s="163">
        <v>270000</v>
      </c>
      <c r="P25" s="167">
        <f>M25*O25</f>
        <v>270000</v>
      </c>
      <c r="Q25" s="167">
        <v>1</v>
      </c>
      <c r="R25" s="163" t="s">
        <v>252</v>
      </c>
      <c r="S25" s="163">
        <v>270000</v>
      </c>
      <c r="T25" s="167">
        <f>Q25*S25</f>
        <v>270000</v>
      </c>
      <c r="U25" s="172">
        <f t="shared" si="0"/>
        <v>0</v>
      </c>
    </row>
    <row r="26" spans="1:21" ht="15" customHeight="1">
      <c r="A26" s="163" t="s">
        <v>394</v>
      </c>
      <c r="B26" s="164" t="s">
        <v>391</v>
      </c>
      <c r="C26" s="164" t="s">
        <v>396</v>
      </c>
      <c r="D26" s="164" t="s">
        <v>405</v>
      </c>
      <c r="E26" s="164" t="s">
        <v>392</v>
      </c>
      <c r="F26" s="262" t="s">
        <v>406</v>
      </c>
      <c r="G26" s="262"/>
      <c r="H26" s="262"/>
      <c r="I26" s="262"/>
      <c r="J26" s="262"/>
      <c r="K26" s="262"/>
      <c r="L26" s="262"/>
      <c r="M26" s="165" t="s">
        <v>392</v>
      </c>
      <c r="N26" s="165" t="s">
        <v>392</v>
      </c>
      <c r="O26" s="165" t="s">
        <v>392</v>
      </c>
      <c r="P26" s="167"/>
      <c r="Q26" s="165" t="s">
        <v>392</v>
      </c>
      <c r="R26" s="165" t="s">
        <v>392</v>
      </c>
      <c r="S26" s="165" t="s">
        <v>392</v>
      </c>
      <c r="T26" s="167"/>
      <c r="U26" s="162"/>
    </row>
    <row r="27" spans="1:21" ht="15" customHeight="1">
      <c r="A27" s="163" t="s">
        <v>394</v>
      </c>
      <c r="B27" s="164" t="s">
        <v>391</v>
      </c>
      <c r="C27" s="164" t="s">
        <v>396</v>
      </c>
      <c r="D27" s="164" t="s">
        <v>405</v>
      </c>
      <c r="E27" s="164" t="s">
        <v>267</v>
      </c>
      <c r="F27" s="263" t="s">
        <v>407</v>
      </c>
      <c r="G27" s="263"/>
      <c r="H27" s="263"/>
      <c r="I27" s="263"/>
      <c r="J27" s="263"/>
      <c r="K27" s="263"/>
      <c r="L27" s="263"/>
      <c r="M27" s="167"/>
      <c r="N27" s="163" t="s">
        <v>392</v>
      </c>
      <c r="O27" s="167"/>
      <c r="P27" s="167"/>
      <c r="Q27" s="167"/>
      <c r="R27" s="163" t="s">
        <v>392</v>
      </c>
      <c r="S27" s="167"/>
      <c r="T27" s="167"/>
      <c r="U27" s="162"/>
    </row>
    <row r="28" spans="1:21" ht="15" customHeight="1">
      <c r="A28" s="163" t="s">
        <v>338</v>
      </c>
      <c r="B28" s="164" t="s">
        <v>338</v>
      </c>
      <c r="C28" s="164" t="s">
        <v>338</v>
      </c>
      <c r="D28" s="170" t="s">
        <v>338</v>
      </c>
      <c r="E28" s="164" t="s">
        <v>338</v>
      </c>
      <c r="F28" s="171" t="s">
        <v>400</v>
      </c>
      <c r="G28" s="264" t="s">
        <v>408</v>
      </c>
      <c r="H28" s="264"/>
      <c r="I28" s="264"/>
      <c r="J28" s="264"/>
      <c r="K28" s="173"/>
      <c r="L28" s="173"/>
      <c r="M28" s="167">
        <v>1</v>
      </c>
      <c r="N28" s="163" t="s">
        <v>335</v>
      </c>
      <c r="O28" s="163">
        <v>100000000</v>
      </c>
      <c r="P28" s="167">
        <f>M28*O28</f>
        <v>100000000</v>
      </c>
      <c r="Q28" s="167">
        <v>0</v>
      </c>
      <c r="R28" s="163">
        <v>0</v>
      </c>
      <c r="S28" s="163">
        <v>0</v>
      </c>
      <c r="T28" s="167">
        <f t="shared" ref="T28:T34" si="1">Q28*S28</f>
        <v>0</v>
      </c>
      <c r="U28" s="172">
        <f t="shared" ref="U28:U34" si="2">T28-P28</f>
        <v>-100000000</v>
      </c>
    </row>
    <row r="29" spans="1:21" ht="15" customHeight="1">
      <c r="A29" s="163" t="s">
        <v>338</v>
      </c>
      <c r="B29" s="164" t="s">
        <v>338</v>
      </c>
      <c r="C29" s="164" t="s">
        <v>338</v>
      </c>
      <c r="D29" s="170" t="s">
        <v>338</v>
      </c>
      <c r="E29" s="164" t="s">
        <v>338</v>
      </c>
      <c r="F29" s="171" t="s">
        <v>400</v>
      </c>
      <c r="G29" s="259" t="s">
        <v>409</v>
      </c>
      <c r="H29" s="259"/>
      <c r="I29" s="259"/>
      <c r="J29" s="173"/>
      <c r="K29" s="173"/>
      <c r="L29" s="173"/>
      <c r="M29" s="167">
        <v>305</v>
      </c>
      <c r="N29" s="163" t="s">
        <v>410</v>
      </c>
      <c r="O29" s="163">
        <v>390000</v>
      </c>
      <c r="P29" s="167">
        <f>M29*O29</f>
        <v>118950000</v>
      </c>
      <c r="Q29" s="167">
        <v>0</v>
      </c>
      <c r="R29" s="163">
        <v>0</v>
      </c>
      <c r="S29" s="163">
        <v>0</v>
      </c>
      <c r="T29" s="167">
        <f t="shared" si="1"/>
        <v>0</v>
      </c>
      <c r="U29" s="172">
        <f t="shared" si="2"/>
        <v>-118950000</v>
      </c>
    </row>
    <row r="30" spans="1:21">
      <c r="A30" s="163" t="s">
        <v>338</v>
      </c>
      <c r="B30" s="164" t="s">
        <v>338</v>
      </c>
      <c r="C30" s="164" t="s">
        <v>338</v>
      </c>
      <c r="D30" s="170" t="s">
        <v>338</v>
      </c>
      <c r="E30" s="164" t="s">
        <v>338</v>
      </c>
      <c r="F30" s="171" t="s">
        <v>400</v>
      </c>
      <c r="G30" s="259" t="s">
        <v>411</v>
      </c>
      <c r="H30" s="259"/>
      <c r="I30" s="259"/>
      <c r="J30" s="173"/>
      <c r="K30" s="173"/>
      <c r="L30" s="173"/>
      <c r="M30" s="167">
        <v>180</v>
      </c>
      <c r="N30" s="163" t="s">
        <v>410</v>
      </c>
      <c r="O30" s="163">
        <v>380000</v>
      </c>
      <c r="P30" s="167">
        <f>M30*O30</f>
        <v>68400000</v>
      </c>
      <c r="Q30" s="167">
        <v>0</v>
      </c>
      <c r="R30" s="163">
        <v>0</v>
      </c>
      <c r="S30" s="163">
        <v>0</v>
      </c>
      <c r="T30" s="167">
        <f t="shared" si="1"/>
        <v>0</v>
      </c>
      <c r="U30" s="172">
        <f t="shared" si="2"/>
        <v>-68400000</v>
      </c>
    </row>
    <row r="31" spans="1:21">
      <c r="A31" s="163"/>
      <c r="B31" s="164"/>
      <c r="C31" s="164"/>
      <c r="D31" s="170"/>
      <c r="E31" s="164"/>
      <c r="F31" s="171" t="s">
        <v>400</v>
      </c>
      <c r="G31" s="256" t="s">
        <v>436</v>
      </c>
      <c r="H31" s="257"/>
      <c r="I31" s="257"/>
      <c r="J31" s="257"/>
      <c r="K31" s="257"/>
      <c r="L31" s="258"/>
      <c r="M31" s="167">
        <v>0</v>
      </c>
      <c r="N31" s="163">
        <v>0</v>
      </c>
      <c r="O31" s="163">
        <v>0</v>
      </c>
      <c r="P31" s="167">
        <v>0</v>
      </c>
      <c r="Q31" s="167">
        <v>1</v>
      </c>
      <c r="R31" s="163" t="s">
        <v>437</v>
      </c>
      <c r="S31" s="163">
        <f>248947000-S32-S33-S34</f>
        <v>248177000</v>
      </c>
      <c r="T31" s="167">
        <f t="shared" si="1"/>
        <v>248177000</v>
      </c>
      <c r="U31" s="172">
        <f t="shared" si="2"/>
        <v>248177000</v>
      </c>
    </row>
    <row r="32" spans="1:21">
      <c r="A32" s="163" t="s">
        <v>338</v>
      </c>
      <c r="B32" s="164" t="s">
        <v>338</v>
      </c>
      <c r="C32" s="164" t="s">
        <v>338</v>
      </c>
      <c r="D32" s="170" t="s">
        <v>338</v>
      </c>
      <c r="E32" s="164" t="s">
        <v>338</v>
      </c>
      <c r="F32" s="171" t="s">
        <v>400</v>
      </c>
      <c r="G32" s="259" t="s">
        <v>402</v>
      </c>
      <c r="H32" s="259"/>
      <c r="I32" s="259"/>
      <c r="J32" s="173"/>
      <c r="K32" s="173"/>
      <c r="L32" s="173"/>
      <c r="M32" s="167">
        <v>1</v>
      </c>
      <c r="N32" s="163" t="s">
        <v>252</v>
      </c>
      <c r="O32" s="163">
        <v>250000</v>
      </c>
      <c r="P32" s="167">
        <f>M32*O32</f>
        <v>250000</v>
      </c>
      <c r="Q32" s="167">
        <v>1</v>
      </c>
      <c r="R32" s="163" t="s">
        <v>252</v>
      </c>
      <c r="S32" s="163">
        <v>250000</v>
      </c>
      <c r="T32" s="167">
        <f t="shared" si="1"/>
        <v>250000</v>
      </c>
      <c r="U32" s="172">
        <f t="shared" si="2"/>
        <v>0</v>
      </c>
    </row>
    <row r="33" spans="1:23">
      <c r="A33" s="163" t="s">
        <v>338</v>
      </c>
      <c r="B33" s="164" t="s">
        <v>338</v>
      </c>
      <c r="C33" s="164" t="s">
        <v>338</v>
      </c>
      <c r="D33" s="170" t="s">
        <v>338</v>
      </c>
      <c r="E33" s="164" t="s">
        <v>338</v>
      </c>
      <c r="F33" s="171" t="s">
        <v>400</v>
      </c>
      <c r="G33" s="259" t="s">
        <v>403</v>
      </c>
      <c r="H33" s="259"/>
      <c r="I33" s="259"/>
      <c r="J33" s="173"/>
      <c r="K33" s="173"/>
      <c r="L33" s="173"/>
      <c r="M33" s="167">
        <v>1</v>
      </c>
      <c r="N33" s="163" t="s">
        <v>252</v>
      </c>
      <c r="O33" s="163">
        <v>250000</v>
      </c>
      <c r="P33" s="167">
        <f>M33*O33</f>
        <v>250000</v>
      </c>
      <c r="Q33" s="167">
        <v>1</v>
      </c>
      <c r="R33" s="163" t="s">
        <v>252</v>
      </c>
      <c r="S33" s="163">
        <v>250000</v>
      </c>
      <c r="T33" s="167">
        <f t="shared" si="1"/>
        <v>250000</v>
      </c>
      <c r="U33" s="172">
        <f t="shared" si="2"/>
        <v>0</v>
      </c>
    </row>
    <row r="34" spans="1:23">
      <c r="A34" s="163" t="s">
        <v>338</v>
      </c>
      <c r="B34" s="164" t="s">
        <v>338</v>
      </c>
      <c r="C34" s="164" t="s">
        <v>338</v>
      </c>
      <c r="D34" s="170" t="s">
        <v>338</v>
      </c>
      <c r="E34" s="164" t="s">
        <v>338</v>
      </c>
      <c r="F34" s="171" t="s">
        <v>400</v>
      </c>
      <c r="G34" s="259" t="s">
        <v>404</v>
      </c>
      <c r="H34" s="259"/>
      <c r="I34" s="259"/>
      <c r="J34" s="173"/>
      <c r="K34" s="173"/>
      <c r="L34" s="173"/>
      <c r="M34" s="167">
        <v>1</v>
      </c>
      <c r="N34" s="163" t="s">
        <v>252</v>
      </c>
      <c r="O34" s="163">
        <v>270000</v>
      </c>
      <c r="P34" s="167">
        <f>M34*O34</f>
        <v>270000</v>
      </c>
      <c r="Q34" s="167">
        <v>1</v>
      </c>
      <c r="R34" s="163" t="s">
        <v>252</v>
      </c>
      <c r="S34" s="163">
        <v>270000</v>
      </c>
      <c r="T34" s="167">
        <f t="shared" si="1"/>
        <v>270000</v>
      </c>
      <c r="U34" s="172">
        <f t="shared" si="2"/>
        <v>0</v>
      </c>
    </row>
    <row r="35" spans="1:23" ht="15" customHeight="1">
      <c r="A35" s="163" t="s">
        <v>394</v>
      </c>
      <c r="B35" s="164" t="s">
        <v>391</v>
      </c>
      <c r="C35" s="164" t="s">
        <v>396</v>
      </c>
      <c r="D35" s="164" t="s">
        <v>412</v>
      </c>
      <c r="E35" s="164" t="s">
        <v>392</v>
      </c>
      <c r="F35" s="262" t="s">
        <v>413</v>
      </c>
      <c r="G35" s="262"/>
      <c r="H35" s="262"/>
      <c r="I35" s="262"/>
      <c r="J35" s="262"/>
      <c r="K35" s="262"/>
      <c r="L35" s="262"/>
      <c r="M35" s="165" t="s">
        <v>392</v>
      </c>
      <c r="N35" s="165" t="s">
        <v>392</v>
      </c>
      <c r="O35" s="165" t="s">
        <v>392</v>
      </c>
      <c r="P35" s="167"/>
      <c r="Q35" s="165" t="s">
        <v>392</v>
      </c>
      <c r="R35" s="165" t="s">
        <v>392</v>
      </c>
      <c r="S35" s="165" t="s">
        <v>392</v>
      </c>
      <c r="T35" s="167"/>
      <c r="U35" s="162"/>
    </row>
    <row r="36" spans="1:23" ht="15" customHeight="1">
      <c r="A36" s="163" t="s">
        <v>394</v>
      </c>
      <c r="B36" s="164" t="s">
        <v>391</v>
      </c>
      <c r="C36" s="164" t="s">
        <v>396</v>
      </c>
      <c r="D36" s="164" t="s">
        <v>412</v>
      </c>
      <c r="E36" s="164" t="s">
        <v>262</v>
      </c>
      <c r="F36" s="263" t="s">
        <v>414</v>
      </c>
      <c r="G36" s="263"/>
      <c r="H36" s="263"/>
      <c r="I36" s="263"/>
      <c r="J36" s="263"/>
      <c r="K36" s="263"/>
      <c r="L36" s="263"/>
      <c r="M36" s="167"/>
      <c r="N36" s="163" t="s">
        <v>392</v>
      </c>
      <c r="O36" s="167"/>
      <c r="P36" s="167"/>
      <c r="Q36" s="167"/>
      <c r="R36" s="163" t="s">
        <v>392</v>
      </c>
      <c r="S36" s="167"/>
      <c r="T36" s="167"/>
      <c r="U36" s="162"/>
    </row>
    <row r="37" spans="1:23">
      <c r="A37" s="163" t="s">
        <v>338</v>
      </c>
      <c r="B37" s="164" t="s">
        <v>338</v>
      </c>
      <c r="C37" s="164" t="s">
        <v>338</v>
      </c>
      <c r="D37" s="170" t="s">
        <v>338</v>
      </c>
      <c r="E37" s="164" t="s">
        <v>338</v>
      </c>
      <c r="F37" s="171" t="s">
        <v>400</v>
      </c>
      <c r="G37" s="259" t="s">
        <v>415</v>
      </c>
      <c r="H37" s="259"/>
      <c r="I37" s="259"/>
      <c r="J37" s="173"/>
      <c r="K37" s="173"/>
      <c r="L37" s="173"/>
      <c r="M37" s="167">
        <v>1</v>
      </c>
      <c r="N37" s="163" t="s">
        <v>416</v>
      </c>
      <c r="O37" s="163">
        <v>68000000</v>
      </c>
      <c r="P37" s="167">
        <f>M37*O37</f>
        <v>68000000</v>
      </c>
      <c r="Q37" s="167">
        <v>1</v>
      </c>
      <c r="R37" s="163" t="s">
        <v>416</v>
      </c>
      <c r="S37" s="163">
        <f>51724800-S38-S39-S40</f>
        <v>50954800</v>
      </c>
      <c r="T37" s="167">
        <f>Q37*S37</f>
        <v>50954800</v>
      </c>
      <c r="U37" s="172">
        <f t="shared" ref="U37:U40" si="3">T37-P37</f>
        <v>-17045200</v>
      </c>
      <c r="W37" s="149" t="s">
        <v>582</v>
      </c>
    </row>
    <row r="38" spans="1:23">
      <c r="A38" s="163" t="s">
        <v>338</v>
      </c>
      <c r="B38" s="164" t="s">
        <v>338</v>
      </c>
      <c r="C38" s="164" t="s">
        <v>338</v>
      </c>
      <c r="D38" s="170" t="s">
        <v>338</v>
      </c>
      <c r="E38" s="164" t="s">
        <v>338</v>
      </c>
      <c r="F38" s="171" t="s">
        <v>400</v>
      </c>
      <c r="G38" s="259" t="s">
        <v>402</v>
      </c>
      <c r="H38" s="259"/>
      <c r="I38" s="259"/>
      <c r="J38" s="173"/>
      <c r="K38" s="173"/>
      <c r="L38" s="173"/>
      <c r="M38" s="167">
        <v>1</v>
      </c>
      <c r="N38" s="163" t="s">
        <v>252</v>
      </c>
      <c r="O38" s="163">
        <v>250000</v>
      </c>
      <c r="P38" s="167">
        <f>M38*O38</f>
        <v>250000</v>
      </c>
      <c r="Q38" s="167">
        <v>1</v>
      </c>
      <c r="R38" s="163" t="s">
        <v>252</v>
      </c>
      <c r="S38" s="163">
        <v>250000</v>
      </c>
      <c r="T38" s="167">
        <f>Q38*S38</f>
        <v>250000</v>
      </c>
      <c r="U38" s="172">
        <f t="shared" si="3"/>
        <v>0</v>
      </c>
    </row>
    <row r="39" spans="1:23">
      <c r="A39" s="163" t="s">
        <v>338</v>
      </c>
      <c r="B39" s="164" t="s">
        <v>338</v>
      </c>
      <c r="C39" s="164" t="s">
        <v>338</v>
      </c>
      <c r="D39" s="170" t="s">
        <v>338</v>
      </c>
      <c r="E39" s="164" t="s">
        <v>338</v>
      </c>
      <c r="F39" s="171" t="s">
        <v>400</v>
      </c>
      <c r="G39" s="259" t="s">
        <v>403</v>
      </c>
      <c r="H39" s="259"/>
      <c r="I39" s="259"/>
      <c r="J39" s="173"/>
      <c r="K39" s="173"/>
      <c r="L39" s="173"/>
      <c r="M39" s="167">
        <v>1</v>
      </c>
      <c r="N39" s="163" t="s">
        <v>252</v>
      </c>
      <c r="O39" s="163">
        <v>250000</v>
      </c>
      <c r="P39" s="167">
        <f>M39*O39</f>
        <v>250000</v>
      </c>
      <c r="Q39" s="167">
        <v>1</v>
      </c>
      <c r="R39" s="163" t="s">
        <v>252</v>
      </c>
      <c r="S39" s="163">
        <v>250000</v>
      </c>
      <c r="T39" s="167">
        <f>Q39*S39</f>
        <v>250000</v>
      </c>
      <c r="U39" s="172">
        <f t="shared" si="3"/>
        <v>0</v>
      </c>
    </row>
    <row r="40" spans="1:23">
      <c r="A40" s="163" t="s">
        <v>338</v>
      </c>
      <c r="B40" s="164" t="s">
        <v>338</v>
      </c>
      <c r="C40" s="164" t="s">
        <v>338</v>
      </c>
      <c r="D40" s="170" t="s">
        <v>338</v>
      </c>
      <c r="E40" s="164" t="s">
        <v>338</v>
      </c>
      <c r="F40" s="171" t="s">
        <v>400</v>
      </c>
      <c r="G40" s="259" t="s">
        <v>404</v>
      </c>
      <c r="H40" s="259"/>
      <c r="I40" s="259"/>
      <c r="J40" s="173"/>
      <c r="K40" s="173"/>
      <c r="L40" s="173"/>
      <c r="M40" s="167">
        <v>1</v>
      </c>
      <c r="N40" s="163" t="s">
        <v>252</v>
      </c>
      <c r="O40" s="163">
        <v>270000</v>
      </c>
      <c r="P40" s="167">
        <f>M40*O40</f>
        <v>270000</v>
      </c>
      <c r="Q40" s="167">
        <v>1</v>
      </c>
      <c r="R40" s="163" t="s">
        <v>252</v>
      </c>
      <c r="S40" s="163">
        <v>270000</v>
      </c>
      <c r="T40" s="167">
        <f>Q40*S40</f>
        <v>270000</v>
      </c>
      <c r="U40" s="172">
        <f t="shared" si="3"/>
        <v>0</v>
      </c>
    </row>
    <row r="41" spans="1:23" ht="15" customHeight="1">
      <c r="A41" s="163" t="s">
        <v>394</v>
      </c>
      <c r="B41" s="164" t="s">
        <v>391</v>
      </c>
      <c r="C41" s="164" t="s">
        <v>396</v>
      </c>
      <c r="D41" s="164" t="s">
        <v>412</v>
      </c>
      <c r="E41" s="164" t="s">
        <v>417</v>
      </c>
      <c r="F41" s="263" t="s">
        <v>418</v>
      </c>
      <c r="G41" s="263"/>
      <c r="H41" s="263"/>
      <c r="I41" s="263"/>
      <c r="J41" s="263"/>
      <c r="K41" s="263"/>
      <c r="L41" s="263"/>
      <c r="M41" s="167"/>
      <c r="N41" s="163" t="s">
        <v>392</v>
      </c>
      <c r="O41" s="167"/>
      <c r="P41" s="167"/>
      <c r="Q41" s="167"/>
      <c r="R41" s="163" t="s">
        <v>392</v>
      </c>
      <c r="S41" s="167"/>
      <c r="T41" s="167"/>
      <c r="U41" s="162"/>
    </row>
    <row r="42" spans="1:23" ht="15" customHeight="1">
      <c r="A42" s="163" t="s">
        <v>338</v>
      </c>
      <c r="B42" s="164" t="s">
        <v>338</v>
      </c>
      <c r="C42" s="164" t="s">
        <v>338</v>
      </c>
      <c r="D42" s="170" t="s">
        <v>338</v>
      </c>
      <c r="E42" s="164" t="s">
        <v>338</v>
      </c>
      <c r="F42" s="171" t="s">
        <v>400</v>
      </c>
      <c r="G42" s="259" t="s">
        <v>419</v>
      </c>
      <c r="H42" s="259"/>
      <c r="I42" s="259"/>
      <c r="J42" s="173"/>
      <c r="K42" s="173"/>
      <c r="L42" s="173"/>
      <c r="M42" s="167">
        <v>15</v>
      </c>
      <c r="N42" s="163" t="s">
        <v>246</v>
      </c>
      <c r="O42" s="163">
        <v>210000</v>
      </c>
      <c r="P42" s="167">
        <f>M42*O42</f>
        <v>3150000</v>
      </c>
      <c r="Q42" s="167">
        <v>0</v>
      </c>
      <c r="R42" s="163">
        <v>0</v>
      </c>
      <c r="S42" s="163">
        <v>0</v>
      </c>
      <c r="T42" s="167">
        <f>Q42*S42</f>
        <v>0</v>
      </c>
      <c r="U42" s="172">
        <f t="shared" ref="U42:U45" si="4">T42-P42</f>
        <v>-3150000</v>
      </c>
    </row>
    <row r="43" spans="1:23">
      <c r="A43" s="163" t="s">
        <v>338</v>
      </c>
      <c r="B43" s="164" t="s">
        <v>338</v>
      </c>
      <c r="C43" s="164" t="s">
        <v>338</v>
      </c>
      <c r="D43" s="170" t="s">
        <v>338</v>
      </c>
      <c r="E43" s="164" t="s">
        <v>338</v>
      </c>
      <c r="F43" s="171" t="s">
        <v>400</v>
      </c>
      <c r="G43" s="259" t="s">
        <v>420</v>
      </c>
      <c r="H43" s="259"/>
      <c r="I43" s="259"/>
      <c r="J43" s="173"/>
      <c r="K43" s="173"/>
      <c r="L43" s="173"/>
      <c r="M43" s="167">
        <v>280</v>
      </c>
      <c r="N43" s="163" t="s">
        <v>421</v>
      </c>
      <c r="O43" s="163">
        <v>250000</v>
      </c>
      <c r="P43" s="167">
        <f>M43*O43</f>
        <v>70000000</v>
      </c>
      <c r="Q43" s="167">
        <v>0</v>
      </c>
      <c r="R43" s="163">
        <v>0</v>
      </c>
      <c r="S43" s="163">
        <v>0</v>
      </c>
      <c r="T43" s="167">
        <f>Q43*S43</f>
        <v>0</v>
      </c>
      <c r="U43" s="172">
        <f t="shared" si="4"/>
        <v>-70000000</v>
      </c>
    </row>
    <row r="44" spans="1:23">
      <c r="A44" s="163" t="s">
        <v>338</v>
      </c>
      <c r="B44" s="164" t="s">
        <v>338</v>
      </c>
      <c r="C44" s="164" t="s">
        <v>338</v>
      </c>
      <c r="D44" s="170" t="s">
        <v>338</v>
      </c>
      <c r="E44" s="164" t="s">
        <v>338</v>
      </c>
      <c r="F44" s="171" t="s">
        <v>400</v>
      </c>
      <c r="G44" s="259" t="s">
        <v>422</v>
      </c>
      <c r="H44" s="259"/>
      <c r="I44" s="259"/>
      <c r="J44" s="173"/>
      <c r="K44" s="173"/>
      <c r="L44" s="173"/>
      <c r="M44" s="167">
        <v>62</v>
      </c>
      <c r="N44" s="163" t="s">
        <v>421</v>
      </c>
      <c r="O44" s="163">
        <v>375000</v>
      </c>
      <c r="P44" s="167">
        <f>M44*O44</f>
        <v>23250000</v>
      </c>
      <c r="Q44" s="167">
        <v>0</v>
      </c>
      <c r="R44" s="163">
        <v>0</v>
      </c>
      <c r="S44" s="163">
        <v>0</v>
      </c>
      <c r="T44" s="167">
        <f>Q44*S44</f>
        <v>0</v>
      </c>
      <c r="U44" s="172">
        <f t="shared" si="4"/>
        <v>-23250000</v>
      </c>
    </row>
    <row r="45" spans="1:23">
      <c r="A45" s="163"/>
      <c r="B45" s="164"/>
      <c r="C45" s="164"/>
      <c r="D45" s="170"/>
      <c r="E45" s="164"/>
      <c r="F45" s="174" t="s">
        <v>338</v>
      </c>
      <c r="G45" s="256" t="s">
        <v>438</v>
      </c>
      <c r="H45" s="257"/>
      <c r="I45" s="257"/>
      <c r="J45" s="257"/>
      <c r="K45" s="257"/>
      <c r="L45" s="258"/>
      <c r="M45" s="167">
        <v>0</v>
      </c>
      <c r="N45" s="163">
        <v>0</v>
      </c>
      <c r="O45" s="163">
        <v>0</v>
      </c>
      <c r="P45" s="167">
        <v>0</v>
      </c>
      <c r="Q45" s="167">
        <v>1</v>
      </c>
      <c r="R45" s="163" t="s">
        <v>437</v>
      </c>
      <c r="S45" s="163">
        <v>53190000</v>
      </c>
      <c r="T45" s="167">
        <f>Q45*S45</f>
        <v>53190000</v>
      </c>
      <c r="U45" s="172">
        <f t="shared" si="4"/>
        <v>53190000</v>
      </c>
    </row>
    <row r="46" spans="1:23" ht="15" customHeight="1">
      <c r="A46" s="163" t="s">
        <v>394</v>
      </c>
      <c r="B46" s="164" t="s">
        <v>391</v>
      </c>
      <c r="C46" s="164" t="s">
        <v>396</v>
      </c>
      <c r="D46" s="164" t="s">
        <v>412</v>
      </c>
      <c r="E46" s="164" t="s">
        <v>423</v>
      </c>
      <c r="F46" s="263" t="s">
        <v>424</v>
      </c>
      <c r="G46" s="263"/>
      <c r="H46" s="263"/>
      <c r="I46" s="263"/>
      <c r="J46" s="263"/>
      <c r="K46" s="263"/>
      <c r="L46" s="263"/>
      <c r="M46" s="167"/>
      <c r="N46" s="163" t="s">
        <v>392</v>
      </c>
      <c r="O46" s="167"/>
      <c r="P46" s="167"/>
      <c r="Q46" s="167"/>
      <c r="R46" s="163" t="s">
        <v>392</v>
      </c>
      <c r="S46" s="167"/>
      <c r="T46" s="167"/>
      <c r="U46" s="162"/>
    </row>
    <row r="47" spans="1:23" ht="15" customHeight="1">
      <c r="A47" s="163" t="s">
        <v>338</v>
      </c>
      <c r="B47" s="164" t="s">
        <v>338</v>
      </c>
      <c r="C47" s="164" t="s">
        <v>338</v>
      </c>
      <c r="D47" s="170" t="s">
        <v>338</v>
      </c>
      <c r="E47" s="164" t="s">
        <v>338</v>
      </c>
      <c r="F47" s="171" t="s">
        <v>400</v>
      </c>
      <c r="G47" s="259" t="s">
        <v>425</v>
      </c>
      <c r="H47" s="259"/>
      <c r="I47" s="259"/>
      <c r="J47" s="167"/>
      <c r="K47" s="167"/>
      <c r="L47" s="167"/>
      <c r="M47" s="167">
        <v>7</v>
      </c>
      <c r="N47" s="163" t="s">
        <v>334</v>
      </c>
      <c r="O47" s="163">
        <v>8500000</v>
      </c>
      <c r="P47" s="167">
        <f>M47*O47</f>
        <v>59500000</v>
      </c>
      <c r="Q47" s="167">
        <v>7</v>
      </c>
      <c r="R47" s="163" t="s">
        <v>334</v>
      </c>
      <c r="S47" s="163">
        <v>7590000</v>
      </c>
      <c r="T47" s="167">
        <f>Q47*S47</f>
        <v>53130000</v>
      </c>
      <c r="U47" s="172">
        <f t="shared" ref="U47:U50" si="5">T47-P47</f>
        <v>-6370000</v>
      </c>
    </row>
    <row r="48" spans="1:23" ht="15" customHeight="1">
      <c r="A48" s="163" t="s">
        <v>338</v>
      </c>
      <c r="B48" s="164" t="s">
        <v>338</v>
      </c>
      <c r="C48" s="164" t="s">
        <v>338</v>
      </c>
      <c r="D48" s="170" t="s">
        <v>338</v>
      </c>
      <c r="E48" s="164" t="s">
        <v>338</v>
      </c>
      <c r="F48" s="171" t="s">
        <v>400</v>
      </c>
      <c r="G48" s="259" t="s">
        <v>339</v>
      </c>
      <c r="H48" s="259"/>
      <c r="I48" s="259"/>
      <c r="J48" s="173"/>
      <c r="K48" s="173"/>
      <c r="L48" s="173"/>
      <c r="M48" s="167">
        <v>1</v>
      </c>
      <c r="N48" s="163" t="s">
        <v>426</v>
      </c>
      <c r="O48" s="163">
        <v>250000</v>
      </c>
      <c r="P48" s="167">
        <f>M48*O48</f>
        <v>250000</v>
      </c>
      <c r="Q48" s="167">
        <v>1</v>
      </c>
      <c r="R48" s="163" t="s">
        <v>426</v>
      </c>
      <c r="S48" s="163">
        <v>250000</v>
      </c>
      <c r="T48" s="167">
        <f>Q48*S48</f>
        <v>250000</v>
      </c>
      <c r="U48" s="172">
        <f t="shared" si="5"/>
        <v>0</v>
      </c>
    </row>
    <row r="49" spans="1:21" ht="15" customHeight="1">
      <c r="A49" s="163" t="s">
        <v>338</v>
      </c>
      <c r="B49" s="164" t="s">
        <v>338</v>
      </c>
      <c r="C49" s="164" t="s">
        <v>338</v>
      </c>
      <c r="D49" s="170" t="s">
        <v>338</v>
      </c>
      <c r="E49" s="164" t="s">
        <v>338</v>
      </c>
      <c r="F49" s="171" t="s">
        <v>400</v>
      </c>
      <c r="G49" s="259" t="s">
        <v>340</v>
      </c>
      <c r="H49" s="259"/>
      <c r="I49" s="259"/>
      <c r="J49" s="173"/>
      <c r="K49" s="173"/>
      <c r="L49" s="173"/>
      <c r="M49" s="167">
        <v>1</v>
      </c>
      <c r="N49" s="163" t="s">
        <v>426</v>
      </c>
      <c r="O49" s="163">
        <v>250000</v>
      </c>
      <c r="P49" s="167">
        <f>M49*O49</f>
        <v>250000</v>
      </c>
      <c r="Q49" s="167">
        <v>1</v>
      </c>
      <c r="R49" s="163" t="s">
        <v>426</v>
      </c>
      <c r="S49" s="163">
        <v>250000</v>
      </c>
      <c r="T49" s="167">
        <f>Q49*S49</f>
        <v>250000</v>
      </c>
      <c r="U49" s="172">
        <f t="shared" si="5"/>
        <v>0</v>
      </c>
    </row>
    <row r="50" spans="1:21" ht="15" customHeight="1">
      <c r="A50" s="163" t="s">
        <v>338</v>
      </c>
      <c r="B50" s="164" t="s">
        <v>338</v>
      </c>
      <c r="C50" s="164" t="s">
        <v>338</v>
      </c>
      <c r="D50" s="170" t="s">
        <v>338</v>
      </c>
      <c r="E50" s="164" t="s">
        <v>338</v>
      </c>
      <c r="F50" s="171" t="s">
        <v>400</v>
      </c>
      <c r="G50" s="259" t="s">
        <v>361</v>
      </c>
      <c r="H50" s="259"/>
      <c r="I50" s="259"/>
      <c r="J50" s="173"/>
      <c r="K50" s="173"/>
      <c r="L50" s="173"/>
      <c r="M50" s="167">
        <v>1</v>
      </c>
      <c r="N50" s="163" t="s">
        <v>426</v>
      </c>
      <c r="O50" s="163">
        <v>270000</v>
      </c>
      <c r="P50" s="167">
        <f>M50*O50</f>
        <v>270000</v>
      </c>
      <c r="Q50" s="167">
        <v>1</v>
      </c>
      <c r="R50" s="163" t="s">
        <v>426</v>
      </c>
      <c r="S50" s="163">
        <v>270000</v>
      </c>
      <c r="T50" s="167">
        <f>Q50*S50</f>
        <v>270000</v>
      </c>
      <c r="U50" s="172">
        <f t="shared" si="5"/>
        <v>0</v>
      </c>
    </row>
    <row r="51" spans="1:21" ht="15" customHeight="1">
      <c r="A51" s="163" t="s">
        <v>394</v>
      </c>
      <c r="B51" s="164" t="s">
        <v>391</v>
      </c>
      <c r="C51" s="164" t="s">
        <v>396</v>
      </c>
      <c r="D51" s="164" t="s">
        <v>427</v>
      </c>
      <c r="E51" s="164" t="s">
        <v>392</v>
      </c>
      <c r="F51" s="262" t="s">
        <v>428</v>
      </c>
      <c r="G51" s="262"/>
      <c r="H51" s="262"/>
      <c r="I51" s="262"/>
      <c r="J51" s="262"/>
      <c r="K51" s="262"/>
      <c r="L51" s="262"/>
      <c r="M51" s="165" t="s">
        <v>392</v>
      </c>
      <c r="N51" s="165" t="s">
        <v>392</v>
      </c>
      <c r="O51" s="165" t="s">
        <v>392</v>
      </c>
      <c r="P51" s="167"/>
      <c r="Q51" s="165" t="s">
        <v>392</v>
      </c>
      <c r="R51" s="165" t="s">
        <v>392</v>
      </c>
      <c r="S51" s="165" t="s">
        <v>392</v>
      </c>
      <c r="T51" s="167"/>
      <c r="U51" s="162"/>
    </row>
    <row r="52" spans="1:21" ht="15" customHeight="1">
      <c r="A52" s="163" t="s">
        <v>394</v>
      </c>
      <c r="B52" s="164" t="s">
        <v>391</v>
      </c>
      <c r="C52" s="164" t="s">
        <v>396</v>
      </c>
      <c r="D52" s="164" t="s">
        <v>427</v>
      </c>
      <c r="E52" s="164" t="s">
        <v>263</v>
      </c>
      <c r="F52" s="263" t="s">
        <v>429</v>
      </c>
      <c r="G52" s="263"/>
      <c r="H52" s="263"/>
      <c r="I52" s="263"/>
      <c r="J52" s="263"/>
      <c r="K52" s="263"/>
      <c r="L52" s="263"/>
      <c r="M52" s="167"/>
      <c r="N52" s="163" t="s">
        <v>392</v>
      </c>
      <c r="O52" s="167"/>
      <c r="P52" s="167"/>
      <c r="Q52" s="167"/>
      <c r="R52" s="163" t="s">
        <v>392</v>
      </c>
      <c r="S52" s="167"/>
      <c r="T52" s="167"/>
      <c r="U52" s="162"/>
    </row>
    <row r="53" spans="1:21">
      <c r="A53" s="163" t="s">
        <v>338</v>
      </c>
      <c r="B53" s="164" t="s">
        <v>338</v>
      </c>
      <c r="C53" s="164" t="s">
        <v>338</v>
      </c>
      <c r="D53" s="170" t="s">
        <v>338</v>
      </c>
      <c r="E53" s="164" t="s">
        <v>338</v>
      </c>
      <c r="F53" s="171" t="s">
        <v>400</v>
      </c>
      <c r="G53" s="259" t="s">
        <v>430</v>
      </c>
      <c r="H53" s="259"/>
      <c r="I53" s="259"/>
      <c r="J53" s="173"/>
      <c r="K53" s="173"/>
      <c r="L53" s="173"/>
      <c r="M53" s="167">
        <v>3</v>
      </c>
      <c r="N53" s="163" t="s">
        <v>334</v>
      </c>
      <c r="O53" s="163">
        <v>17000000</v>
      </c>
      <c r="P53" s="167">
        <f t="shared" ref="P53:P58" si="6">M53*O53</f>
        <v>51000000</v>
      </c>
      <c r="Q53" s="167">
        <v>3</v>
      </c>
      <c r="R53" s="163" t="s">
        <v>334</v>
      </c>
      <c r="S53" s="163">
        <v>15000000</v>
      </c>
      <c r="T53" s="167">
        <f t="shared" ref="T53:T58" si="7">Q53*S53</f>
        <v>45000000</v>
      </c>
      <c r="U53" s="172">
        <f t="shared" ref="U53:U58" si="8">T53-P53</f>
        <v>-6000000</v>
      </c>
    </row>
    <row r="54" spans="1:21">
      <c r="A54" s="163" t="s">
        <v>338</v>
      </c>
      <c r="B54" s="164" t="s">
        <v>338</v>
      </c>
      <c r="C54" s="164" t="s">
        <v>338</v>
      </c>
      <c r="D54" s="170" t="s">
        <v>338</v>
      </c>
      <c r="E54" s="164" t="s">
        <v>338</v>
      </c>
      <c r="F54" s="171" t="s">
        <v>400</v>
      </c>
      <c r="G54" s="259" t="s">
        <v>431</v>
      </c>
      <c r="H54" s="259"/>
      <c r="I54" s="259"/>
      <c r="J54" s="173"/>
      <c r="K54" s="173"/>
      <c r="L54" s="173"/>
      <c r="M54" s="167">
        <v>5</v>
      </c>
      <c r="N54" s="163" t="s">
        <v>334</v>
      </c>
      <c r="O54" s="163">
        <v>5000000</v>
      </c>
      <c r="P54" s="167">
        <f t="shared" si="6"/>
        <v>25000000</v>
      </c>
      <c r="Q54" s="167">
        <v>5</v>
      </c>
      <c r="R54" s="163" t="s">
        <v>334</v>
      </c>
      <c r="S54" s="163">
        <v>4800000</v>
      </c>
      <c r="T54" s="167">
        <f t="shared" si="7"/>
        <v>24000000</v>
      </c>
      <c r="U54" s="172">
        <f t="shared" si="8"/>
        <v>-1000000</v>
      </c>
    </row>
    <row r="55" spans="1:21" ht="15" customHeight="1">
      <c r="A55" s="163" t="s">
        <v>338</v>
      </c>
      <c r="B55" s="164" t="s">
        <v>338</v>
      </c>
      <c r="C55" s="164" t="s">
        <v>338</v>
      </c>
      <c r="D55" s="170" t="s">
        <v>338</v>
      </c>
      <c r="E55" s="164" t="s">
        <v>338</v>
      </c>
      <c r="F55" s="171" t="s">
        <v>400</v>
      </c>
      <c r="G55" s="259" t="s">
        <v>432</v>
      </c>
      <c r="H55" s="259"/>
      <c r="I55" s="259"/>
      <c r="J55" s="173"/>
      <c r="K55" s="173"/>
      <c r="L55" s="173"/>
      <c r="M55" s="167">
        <v>5</v>
      </c>
      <c r="N55" s="163" t="s">
        <v>335</v>
      </c>
      <c r="O55" s="163">
        <v>1500000</v>
      </c>
      <c r="P55" s="167">
        <f t="shared" si="6"/>
        <v>7500000</v>
      </c>
      <c r="Q55" s="167">
        <v>5</v>
      </c>
      <c r="R55" s="163" t="s">
        <v>335</v>
      </c>
      <c r="S55" s="163">
        <v>1500000</v>
      </c>
      <c r="T55" s="167">
        <f t="shared" si="7"/>
        <v>7500000</v>
      </c>
      <c r="U55" s="172">
        <f t="shared" si="8"/>
        <v>0</v>
      </c>
    </row>
    <row r="56" spans="1:21">
      <c r="A56" s="163" t="s">
        <v>338</v>
      </c>
      <c r="B56" s="164" t="s">
        <v>338</v>
      </c>
      <c r="C56" s="164" t="s">
        <v>338</v>
      </c>
      <c r="D56" s="170" t="s">
        <v>338</v>
      </c>
      <c r="E56" s="164" t="s">
        <v>338</v>
      </c>
      <c r="F56" s="171" t="s">
        <v>400</v>
      </c>
      <c r="G56" s="259" t="s">
        <v>402</v>
      </c>
      <c r="H56" s="259"/>
      <c r="I56" s="259"/>
      <c r="J56" s="173"/>
      <c r="K56" s="173"/>
      <c r="L56" s="173"/>
      <c r="M56" s="167">
        <v>1</v>
      </c>
      <c r="N56" s="163" t="s">
        <v>252</v>
      </c>
      <c r="O56" s="163">
        <v>250000</v>
      </c>
      <c r="P56" s="167">
        <f t="shared" si="6"/>
        <v>250000</v>
      </c>
      <c r="Q56" s="167">
        <v>1</v>
      </c>
      <c r="R56" s="163" t="s">
        <v>252</v>
      </c>
      <c r="S56" s="163">
        <v>250000</v>
      </c>
      <c r="T56" s="167">
        <f t="shared" si="7"/>
        <v>250000</v>
      </c>
      <c r="U56" s="172">
        <f t="shared" si="8"/>
        <v>0</v>
      </c>
    </row>
    <row r="57" spans="1:21">
      <c r="A57" s="163" t="s">
        <v>338</v>
      </c>
      <c r="B57" s="164" t="s">
        <v>338</v>
      </c>
      <c r="C57" s="164" t="s">
        <v>338</v>
      </c>
      <c r="D57" s="170" t="s">
        <v>338</v>
      </c>
      <c r="E57" s="164" t="s">
        <v>338</v>
      </c>
      <c r="F57" s="171" t="s">
        <v>400</v>
      </c>
      <c r="G57" s="259" t="s">
        <v>403</v>
      </c>
      <c r="H57" s="259"/>
      <c r="I57" s="259"/>
      <c r="J57" s="173"/>
      <c r="K57" s="173"/>
      <c r="L57" s="173"/>
      <c r="M57" s="167">
        <v>1</v>
      </c>
      <c r="N57" s="163" t="s">
        <v>252</v>
      </c>
      <c r="O57" s="163">
        <v>250000</v>
      </c>
      <c r="P57" s="167">
        <f t="shared" si="6"/>
        <v>250000</v>
      </c>
      <c r="Q57" s="167">
        <v>1</v>
      </c>
      <c r="R57" s="163" t="s">
        <v>252</v>
      </c>
      <c r="S57" s="163">
        <v>250000</v>
      </c>
      <c r="T57" s="167">
        <f t="shared" si="7"/>
        <v>250000</v>
      </c>
      <c r="U57" s="172">
        <f t="shared" si="8"/>
        <v>0</v>
      </c>
    </row>
    <row r="58" spans="1:21">
      <c r="A58" s="163" t="s">
        <v>338</v>
      </c>
      <c r="B58" s="164" t="s">
        <v>338</v>
      </c>
      <c r="C58" s="164" t="s">
        <v>338</v>
      </c>
      <c r="D58" s="170" t="s">
        <v>338</v>
      </c>
      <c r="E58" s="164" t="s">
        <v>338</v>
      </c>
      <c r="F58" s="171" t="s">
        <v>400</v>
      </c>
      <c r="G58" s="259" t="s">
        <v>404</v>
      </c>
      <c r="H58" s="259"/>
      <c r="I58" s="259"/>
      <c r="J58" s="173"/>
      <c r="K58" s="173"/>
      <c r="L58" s="173"/>
      <c r="M58" s="167">
        <v>1</v>
      </c>
      <c r="N58" s="163" t="s">
        <v>252</v>
      </c>
      <c r="O58" s="163">
        <v>270000</v>
      </c>
      <c r="P58" s="167">
        <f t="shared" si="6"/>
        <v>270000</v>
      </c>
      <c r="Q58" s="167">
        <v>1</v>
      </c>
      <c r="R58" s="163" t="s">
        <v>252</v>
      </c>
      <c r="S58" s="163">
        <v>270000</v>
      </c>
      <c r="T58" s="167">
        <f t="shared" si="7"/>
        <v>270000</v>
      </c>
      <c r="U58" s="172">
        <f t="shared" si="8"/>
        <v>0</v>
      </c>
    </row>
    <row r="59" spans="1:21">
      <c r="A59" s="163" t="s">
        <v>394</v>
      </c>
      <c r="B59" s="164" t="s">
        <v>391</v>
      </c>
      <c r="C59" s="164" t="s">
        <v>396</v>
      </c>
      <c r="D59" s="164" t="s">
        <v>427</v>
      </c>
      <c r="E59" s="164" t="s">
        <v>392</v>
      </c>
      <c r="F59" s="262" t="s">
        <v>442</v>
      </c>
      <c r="G59" s="262"/>
      <c r="H59" s="262"/>
      <c r="I59" s="262"/>
      <c r="J59" s="262"/>
      <c r="K59" s="262"/>
      <c r="L59" s="262"/>
      <c r="M59" s="165" t="s">
        <v>392</v>
      </c>
      <c r="N59" s="165" t="s">
        <v>392</v>
      </c>
      <c r="O59" s="165" t="s">
        <v>392</v>
      </c>
      <c r="P59" s="167"/>
      <c r="Q59" s="165" t="s">
        <v>392</v>
      </c>
      <c r="R59" s="165" t="s">
        <v>392</v>
      </c>
      <c r="S59" s="165" t="s">
        <v>392</v>
      </c>
      <c r="T59" s="167"/>
      <c r="U59" s="162"/>
    </row>
    <row r="60" spans="1:21" ht="22.5">
      <c r="A60" s="163" t="s">
        <v>394</v>
      </c>
      <c r="B60" s="164" t="s">
        <v>391</v>
      </c>
      <c r="C60" s="164" t="s">
        <v>396</v>
      </c>
      <c r="D60" s="164" t="s">
        <v>427</v>
      </c>
      <c r="E60" s="164" t="s">
        <v>439</v>
      </c>
      <c r="F60" s="263" t="s">
        <v>407</v>
      </c>
      <c r="G60" s="263"/>
      <c r="H60" s="263"/>
      <c r="I60" s="263"/>
      <c r="J60" s="263"/>
      <c r="K60" s="263"/>
      <c r="L60" s="263"/>
      <c r="M60" s="167"/>
      <c r="N60" s="163" t="s">
        <v>392</v>
      </c>
      <c r="O60" s="167"/>
      <c r="P60" s="167"/>
      <c r="Q60" s="167"/>
      <c r="R60" s="163" t="s">
        <v>392</v>
      </c>
      <c r="S60" s="167"/>
      <c r="T60" s="167"/>
      <c r="U60" s="162"/>
    </row>
    <row r="61" spans="1:21">
      <c r="A61" s="163" t="s">
        <v>338</v>
      </c>
      <c r="B61" s="164" t="s">
        <v>338</v>
      </c>
      <c r="C61" s="164" t="s">
        <v>338</v>
      </c>
      <c r="D61" s="170" t="s">
        <v>338</v>
      </c>
      <c r="E61" s="164" t="s">
        <v>338</v>
      </c>
      <c r="F61" s="171" t="s">
        <v>400</v>
      </c>
      <c r="G61" s="259" t="s">
        <v>440</v>
      </c>
      <c r="H61" s="259"/>
      <c r="I61" s="259"/>
      <c r="J61" s="173"/>
      <c r="K61" s="173"/>
      <c r="L61" s="173"/>
      <c r="M61" s="167">
        <v>0</v>
      </c>
      <c r="N61" s="163">
        <v>0</v>
      </c>
      <c r="O61" s="163">
        <v>0</v>
      </c>
      <c r="P61" s="167">
        <f t="shared" ref="P61:P65" si="9">M61*O61</f>
        <v>0</v>
      </c>
      <c r="Q61" s="167">
        <v>4</v>
      </c>
      <c r="R61" s="163" t="s">
        <v>334</v>
      </c>
      <c r="S61" s="163">
        <v>6000000</v>
      </c>
      <c r="T61" s="167">
        <f t="shared" ref="T61:T65" si="10">Q61*S61</f>
        <v>24000000</v>
      </c>
      <c r="U61" s="172">
        <f t="shared" ref="U61:U65" si="11">T61-P61</f>
        <v>24000000</v>
      </c>
    </row>
    <row r="62" spans="1:21" s="230" customFormat="1">
      <c r="A62" s="225"/>
      <c r="B62" s="226"/>
      <c r="C62" s="226"/>
      <c r="D62" s="226"/>
      <c r="E62" s="226"/>
      <c r="F62" s="227"/>
      <c r="G62" s="287" t="s">
        <v>585</v>
      </c>
      <c r="H62" s="287"/>
      <c r="I62" s="287"/>
      <c r="J62" s="228"/>
      <c r="K62" s="228"/>
      <c r="L62" s="228"/>
      <c r="M62" s="225">
        <v>0</v>
      </c>
      <c r="N62" s="225">
        <v>0</v>
      </c>
      <c r="O62" s="225">
        <v>0</v>
      </c>
      <c r="P62" s="225">
        <f t="shared" si="9"/>
        <v>0</v>
      </c>
      <c r="Q62" s="225">
        <v>1</v>
      </c>
      <c r="R62" s="225" t="s">
        <v>334</v>
      </c>
      <c r="S62" s="225">
        <v>3000000</v>
      </c>
      <c r="T62" s="225">
        <f t="shared" si="10"/>
        <v>3000000</v>
      </c>
      <c r="U62" s="229">
        <f t="shared" si="11"/>
        <v>3000000</v>
      </c>
    </row>
    <row r="63" spans="1:21">
      <c r="A63" s="163" t="s">
        <v>338</v>
      </c>
      <c r="B63" s="164" t="s">
        <v>338</v>
      </c>
      <c r="C63" s="164" t="s">
        <v>338</v>
      </c>
      <c r="D63" s="170" t="s">
        <v>338</v>
      </c>
      <c r="E63" s="164" t="s">
        <v>338</v>
      </c>
      <c r="F63" s="171" t="s">
        <v>400</v>
      </c>
      <c r="G63" s="259" t="s">
        <v>402</v>
      </c>
      <c r="H63" s="259"/>
      <c r="I63" s="259"/>
      <c r="J63" s="173"/>
      <c r="K63" s="173"/>
      <c r="L63" s="173"/>
      <c r="M63" s="167">
        <v>0</v>
      </c>
      <c r="N63" s="163">
        <v>0</v>
      </c>
      <c r="O63" s="163">
        <v>0</v>
      </c>
      <c r="P63" s="167">
        <f t="shared" si="9"/>
        <v>0</v>
      </c>
      <c r="Q63" s="167">
        <v>1</v>
      </c>
      <c r="R63" s="163" t="s">
        <v>252</v>
      </c>
      <c r="S63" s="163">
        <v>250000</v>
      </c>
      <c r="T63" s="167">
        <f t="shared" si="10"/>
        <v>250000</v>
      </c>
      <c r="U63" s="172">
        <f t="shared" si="11"/>
        <v>250000</v>
      </c>
    </row>
    <row r="64" spans="1:21">
      <c r="A64" s="163" t="s">
        <v>338</v>
      </c>
      <c r="B64" s="164" t="s">
        <v>338</v>
      </c>
      <c r="C64" s="164" t="s">
        <v>338</v>
      </c>
      <c r="D64" s="170" t="s">
        <v>338</v>
      </c>
      <c r="E64" s="164" t="s">
        <v>338</v>
      </c>
      <c r="F64" s="171" t="s">
        <v>400</v>
      </c>
      <c r="G64" s="259" t="s">
        <v>403</v>
      </c>
      <c r="H64" s="259"/>
      <c r="I64" s="259"/>
      <c r="J64" s="173"/>
      <c r="K64" s="173"/>
      <c r="L64" s="173"/>
      <c r="M64" s="167">
        <v>0</v>
      </c>
      <c r="N64" s="163">
        <v>0</v>
      </c>
      <c r="O64" s="163">
        <v>0</v>
      </c>
      <c r="P64" s="167">
        <f t="shared" si="9"/>
        <v>0</v>
      </c>
      <c r="Q64" s="167">
        <v>1</v>
      </c>
      <c r="R64" s="163" t="s">
        <v>252</v>
      </c>
      <c r="S64" s="163">
        <v>250000</v>
      </c>
      <c r="T64" s="167">
        <f t="shared" si="10"/>
        <v>250000</v>
      </c>
      <c r="U64" s="172">
        <f t="shared" si="11"/>
        <v>250000</v>
      </c>
    </row>
    <row r="65" spans="1:21">
      <c r="A65" s="163" t="s">
        <v>338</v>
      </c>
      <c r="B65" s="164" t="s">
        <v>338</v>
      </c>
      <c r="C65" s="164" t="s">
        <v>338</v>
      </c>
      <c r="D65" s="170" t="s">
        <v>338</v>
      </c>
      <c r="E65" s="164" t="s">
        <v>338</v>
      </c>
      <c r="F65" s="171" t="s">
        <v>400</v>
      </c>
      <c r="G65" s="259" t="s">
        <v>404</v>
      </c>
      <c r="H65" s="259"/>
      <c r="I65" s="259"/>
      <c r="J65" s="173"/>
      <c r="K65" s="173"/>
      <c r="L65" s="173"/>
      <c r="M65" s="167">
        <v>0</v>
      </c>
      <c r="N65" s="163">
        <v>0</v>
      </c>
      <c r="O65" s="163">
        <v>0</v>
      </c>
      <c r="P65" s="167">
        <f t="shared" si="9"/>
        <v>0</v>
      </c>
      <c r="Q65" s="167">
        <v>1</v>
      </c>
      <c r="R65" s="163" t="s">
        <v>252</v>
      </c>
      <c r="S65" s="163">
        <v>270000</v>
      </c>
      <c r="T65" s="167">
        <f t="shared" si="10"/>
        <v>270000</v>
      </c>
      <c r="U65" s="172">
        <f t="shared" si="11"/>
        <v>270000</v>
      </c>
    </row>
  </sheetData>
  <mergeCells count="96">
    <mergeCell ref="Q15:T15"/>
    <mergeCell ref="A1:E2"/>
    <mergeCell ref="F1:J1"/>
    <mergeCell ref="K1:N1"/>
    <mergeCell ref="G2:J2"/>
    <mergeCell ref="K2:L2"/>
    <mergeCell ref="M2:N2"/>
    <mergeCell ref="A3:E3"/>
    <mergeCell ref="G3:J3"/>
    <mergeCell ref="K3:L3"/>
    <mergeCell ref="M3:N3"/>
    <mergeCell ref="G4:J4"/>
    <mergeCell ref="K4:L4"/>
    <mergeCell ref="M4:N4"/>
    <mergeCell ref="G5:J5"/>
    <mergeCell ref="K5:L5"/>
    <mergeCell ref="A7:E7"/>
    <mergeCell ref="G7:J7"/>
    <mergeCell ref="K13:L13"/>
    <mergeCell ref="M13:N13"/>
    <mergeCell ref="M9:N9"/>
    <mergeCell ref="M5:N5"/>
    <mergeCell ref="A6:E6"/>
    <mergeCell ref="G6:J6"/>
    <mergeCell ref="K6:L6"/>
    <mergeCell ref="M6:N6"/>
    <mergeCell ref="M11:N11"/>
    <mergeCell ref="M10:N10"/>
    <mergeCell ref="K7:L7"/>
    <mergeCell ref="M7:N7"/>
    <mergeCell ref="K12:L12"/>
    <mergeCell ref="M12:N12"/>
    <mergeCell ref="G8:J8"/>
    <mergeCell ref="G9:J9"/>
    <mergeCell ref="G10:J10"/>
    <mergeCell ref="G11:J11"/>
    <mergeCell ref="K8:L8"/>
    <mergeCell ref="K9:L9"/>
    <mergeCell ref="K10:L10"/>
    <mergeCell ref="K11:L11"/>
    <mergeCell ref="M8:N8"/>
    <mergeCell ref="G58:I58"/>
    <mergeCell ref="G57:I57"/>
    <mergeCell ref="G56:I56"/>
    <mergeCell ref="G55:I55"/>
    <mergeCell ref="G54:I54"/>
    <mergeCell ref="G12:J12"/>
    <mergeCell ref="A15:P15"/>
    <mergeCell ref="G13:J13"/>
    <mergeCell ref="G48:I48"/>
    <mergeCell ref="G45:L45"/>
    <mergeCell ref="F46:L46"/>
    <mergeCell ref="G44:I44"/>
    <mergeCell ref="G43:I43"/>
    <mergeCell ref="F27:L27"/>
    <mergeCell ref="F26:L26"/>
    <mergeCell ref="G24:H24"/>
    <mergeCell ref="G53:I53"/>
    <mergeCell ref="F52:L52"/>
    <mergeCell ref="F51:L51"/>
    <mergeCell ref="G50:I50"/>
    <mergeCell ref="G49:I49"/>
    <mergeCell ref="G64:I64"/>
    <mergeCell ref="G65:I65"/>
    <mergeCell ref="F59:L59"/>
    <mergeCell ref="F60:L60"/>
    <mergeCell ref="G61:I61"/>
    <mergeCell ref="G63:I63"/>
    <mergeCell ref="G62:I62"/>
    <mergeCell ref="G47:I47"/>
    <mergeCell ref="F19:J19"/>
    <mergeCell ref="G22:K22"/>
    <mergeCell ref="G42:I42"/>
    <mergeCell ref="F41:L41"/>
    <mergeCell ref="G40:I40"/>
    <mergeCell ref="G39:I39"/>
    <mergeCell ref="G38:I38"/>
    <mergeCell ref="G37:I37"/>
    <mergeCell ref="F36:L36"/>
    <mergeCell ref="F35:L35"/>
    <mergeCell ref="G34:I34"/>
    <mergeCell ref="G33:I33"/>
    <mergeCell ref="G30:I30"/>
    <mergeCell ref="G29:I29"/>
    <mergeCell ref="G28:J28"/>
    <mergeCell ref="G31:L31"/>
    <mergeCell ref="G32:I32"/>
    <mergeCell ref="Q16:S16"/>
    <mergeCell ref="A16:E16"/>
    <mergeCell ref="M16:O16"/>
    <mergeCell ref="G23:L23"/>
    <mergeCell ref="F21:L21"/>
    <mergeCell ref="F20:L20"/>
    <mergeCell ref="F18:H18"/>
    <mergeCell ref="F16:L16"/>
    <mergeCell ref="A17:L17"/>
  </mergeCells>
  <pageMargins left="0.70866141732283461" right="1.6929133858267718" top="0.74803149606299213" bottom="0.74803149606299213" header="0.31496062992125984" footer="0.31496062992125984"/>
  <pageSetup paperSize="5"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0"/>
  <sheetViews>
    <sheetView view="pageBreakPreview" zoomScale="60" zoomScaleNormal="90" workbookViewId="0">
      <selection activeCell="J27" sqref="J27"/>
    </sheetView>
  </sheetViews>
  <sheetFormatPr defaultRowHeight="12"/>
  <cols>
    <col min="1" max="3" width="1.85546875" style="6" bestFit="1" customWidth="1"/>
    <col min="4" max="4" width="3.28515625" style="6" bestFit="1" customWidth="1"/>
    <col min="5" max="5" width="3.28515625" style="6" customWidth="1"/>
    <col min="6" max="6" width="43" style="6" customWidth="1"/>
    <col min="7" max="7" width="9.85546875" style="7" bestFit="1" customWidth="1"/>
    <col min="8" max="8" width="6.28515625" style="7" bestFit="1" customWidth="1"/>
    <col min="9" max="9" width="14" style="1" bestFit="1" customWidth="1"/>
    <col min="10" max="10" width="14.7109375" style="1" customWidth="1"/>
    <col min="11" max="12" width="9.28515625" style="7" bestFit="1" customWidth="1"/>
    <col min="13" max="13" width="16.42578125" style="8" customWidth="1"/>
    <col min="14" max="14" width="13.140625" style="8" bestFit="1" customWidth="1"/>
    <col min="15" max="15" width="14.140625" style="6" customWidth="1"/>
    <col min="16" max="16" width="11.5703125" style="1" customWidth="1"/>
    <col min="17" max="16384" width="9.140625" style="1"/>
  </cols>
  <sheetData>
    <row r="1" spans="1:16" ht="12.75">
      <c r="A1" s="244" t="s">
        <v>504</v>
      </c>
      <c r="B1" s="244"/>
      <c r="C1" s="244"/>
      <c r="D1" s="244"/>
      <c r="E1" s="244"/>
      <c r="F1" s="244" t="s">
        <v>507</v>
      </c>
      <c r="G1" s="244"/>
      <c r="H1" s="244"/>
      <c r="I1" s="244"/>
      <c r="J1" s="244"/>
      <c r="K1" s="245" t="s">
        <v>508</v>
      </c>
      <c r="L1" s="245"/>
      <c r="M1" s="245"/>
      <c r="N1" s="245"/>
    </row>
    <row r="2" spans="1:16" ht="12.75">
      <c r="A2" s="244"/>
      <c r="B2" s="244"/>
      <c r="C2" s="244"/>
      <c r="D2" s="244"/>
      <c r="E2" s="244"/>
      <c r="F2" s="128" t="s">
        <v>505</v>
      </c>
      <c r="G2" s="244" t="s">
        <v>506</v>
      </c>
      <c r="H2" s="244"/>
      <c r="I2" s="244"/>
      <c r="J2" s="244"/>
      <c r="K2" s="244" t="s">
        <v>505</v>
      </c>
      <c r="L2" s="244"/>
      <c r="M2" s="244" t="s">
        <v>506</v>
      </c>
      <c r="N2" s="244"/>
    </row>
    <row r="3" spans="1:16" ht="12.75">
      <c r="A3" s="246" t="s">
        <v>472</v>
      </c>
      <c r="B3" s="246"/>
      <c r="C3" s="246"/>
      <c r="D3" s="246"/>
      <c r="E3" s="246"/>
      <c r="F3" s="138" t="s">
        <v>473</v>
      </c>
      <c r="G3" s="236" t="s">
        <v>473</v>
      </c>
      <c r="H3" s="236"/>
      <c r="I3" s="236"/>
      <c r="J3" s="236"/>
      <c r="K3" s="250" t="s">
        <v>474</v>
      </c>
      <c r="L3" s="250"/>
      <c r="M3" s="250" t="s">
        <v>474</v>
      </c>
      <c r="N3" s="250"/>
    </row>
    <row r="4" spans="1:16" ht="25.5">
      <c r="A4" s="138" t="s">
        <v>392</v>
      </c>
      <c r="B4" s="138"/>
      <c r="C4" s="138"/>
      <c r="D4" s="138"/>
      <c r="E4" s="138"/>
      <c r="F4" s="138" t="s">
        <v>475</v>
      </c>
      <c r="G4" s="236" t="s">
        <v>475</v>
      </c>
      <c r="H4" s="236"/>
      <c r="I4" s="236"/>
      <c r="J4" s="236"/>
      <c r="K4" s="250" t="s">
        <v>474</v>
      </c>
      <c r="L4" s="250"/>
      <c r="M4" s="250" t="s">
        <v>474</v>
      </c>
      <c r="N4" s="250"/>
    </row>
    <row r="5" spans="1:16" ht="25.5">
      <c r="A5" s="138" t="s">
        <v>392</v>
      </c>
      <c r="B5" s="138"/>
      <c r="C5" s="138"/>
      <c r="D5" s="138"/>
      <c r="E5" s="138"/>
      <c r="F5" s="138" t="s">
        <v>476</v>
      </c>
      <c r="G5" s="236" t="s">
        <v>476</v>
      </c>
      <c r="H5" s="236"/>
      <c r="I5" s="236"/>
      <c r="J5" s="236"/>
      <c r="K5" s="250" t="s">
        <v>474</v>
      </c>
      <c r="L5" s="250"/>
      <c r="M5" s="250" t="s">
        <v>474</v>
      </c>
      <c r="N5" s="250"/>
    </row>
    <row r="6" spans="1:16" ht="12.75">
      <c r="A6" s="246" t="s">
        <v>477</v>
      </c>
      <c r="B6" s="246"/>
      <c r="C6" s="246"/>
      <c r="D6" s="246"/>
      <c r="E6" s="246"/>
      <c r="F6" s="138" t="s">
        <v>478</v>
      </c>
      <c r="G6" s="236" t="s">
        <v>478</v>
      </c>
      <c r="H6" s="236"/>
      <c r="I6" s="236"/>
      <c r="J6" s="236"/>
      <c r="K6" s="251">
        <f>J12</f>
        <v>0</v>
      </c>
      <c r="L6" s="251"/>
      <c r="M6" s="251">
        <f>N12</f>
        <v>0</v>
      </c>
      <c r="N6" s="251"/>
    </row>
    <row r="7" spans="1:16" ht="12.75">
      <c r="A7" s="252" t="s">
        <v>479</v>
      </c>
      <c r="B7" s="253"/>
      <c r="C7" s="253"/>
      <c r="D7" s="253"/>
      <c r="E7" s="254"/>
      <c r="F7" s="143" t="s">
        <v>540</v>
      </c>
      <c r="G7" s="236" t="s">
        <v>540</v>
      </c>
      <c r="H7" s="236"/>
      <c r="I7" s="236"/>
      <c r="J7" s="236"/>
      <c r="K7" s="293" t="s">
        <v>544</v>
      </c>
      <c r="L7" s="293"/>
      <c r="M7" s="293" t="s">
        <v>544</v>
      </c>
      <c r="N7" s="293"/>
    </row>
    <row r="8" spans="1:16" ht="12.75">
      <c r="A8" s="146"/>
      <c r="B8" s="147"/>
      <c r="C8" s="147"/>
      <c r="D8" s="147"/>
      <c r="E8" s="148"/>
      <c r="F8" s="143" t="s">
        <v>541</v>
      </c>
      <c r="G8" s="236" t="s">
        <v>541</v>
      </c>
      <c r="H8" s="236"/>
      <c r="I8" s="236"/>
      <c r="J8" s="236"/>
      <c r="K8" s="293" t="s">
        <v>545</v>
      </c>
      <c r="L8" s="293"/>
      <c r="M8" s="293" t="s">
        <v>545</v>
      </c>
      <c r="N8" s="293"/>
    </row>
    <row r="9" spans="1:16" ht="15" customHeight="1">
      <c r="A9" s="252" t="s">
        <v>495</v>
      </c>
      <c r="B9" s="253"/>
      <c r="C9" s="253"/>
      <c r="D9" s="253"/>
      <c r="E9" s="254"/>
      <c r="F9" s="143" t="s">
        <v>543</v>
      </c>
      <c r="G9" s="294" t="s">
        <v>543</v>
      </c>
      <c r="H9" s="295"/>
      <c r="I9" s="295"/>
      <c r="J9" s="296"/>
      <c r="K9" s="293" t="s">
        <v>544</v>
      </c>
      <c r="L9" s="293"/>
      <c r="M9" s="293" t="s">
        <v>544</v>
      </c>
      <c r="N9" s="293"/>
    </row>
    <row r="10" spans="1:16" ht="15" customHeight="1">
      <c r="A10" s="146"/>
      <c r="B10" s="147"/>
      <c r="C10" s="147"/>
      <c r="D10" s="147"/>
      <c r="E10" s="148"/>
      <c r="F10" s="143" t="s">
        <v>542</v>
      </c>
      <c r="G10" s="294" t="s">
        <v>542</v>
      </c>
      <c r="H10" s="295"/>
      <c r="I10" s="295"/>
      <c r="J10" s="296"/>
      <c r="K10" s="293" t="s">
        <v>545</v>
      </c>
      <c r="L10" s="293"/>
      <c r="M10" s="293" t="s">
        <v>545</v>
      </c>
      <c r="N10" s="293"/>
    </row>
    <row r="11" spans="1:16" ht="12.75">
      <c r="A11" s="41" t="s">
        <v>513</v>
      </c>
      <c r="B11" s="41"/>
      <c r="C11" s="41"/>
      <c r="D11" s="41"/>
      <c r="E11" s="41"/>
      <c r="F11" s="39"/>
      <c r="G11" s="78"/>
      <c r="H11" s="145"/>
      <c r="I11" s="145"/>
      <c r="J11" s="145"/>
      <c r="K11" s="145"/>
      <c r="L11" s="145"/>
      <c r="M11" s="145"/>
      <c r="N11" s="79"/>
    </row>
    <row r="12" spans="1:16" ht="15" customHeight="1">
      <c r="A12" s="292" t="s">
        <v>43</v>
      </c>
      <c r="B12" s="292"/>
      <c r="C12" s="292"/>
      <c r="D12" s="292"/>
      <c r="E12" s="292"/>
      <c r="F12" s="291" t="s">
        <v>44</v>
      </c>
      <c r="G12" s="291" t="s">
        <v>45</v>
      </c>
      <c r="H12" s="291"/>
      <c r="I12" s="291"/>
      <c r="J12" s="291"/>
      <c r="K12" s="291" t="s">
        <v>46</v>
      </c>
      <c r="L12" s="291"/>
      <c r="M12" s="291"/>
      <c r="N12" s="291"/>
      <c r="O12" s="290" t="s">
        <v>47</v>
      </c>
      <c r="P12" s="290"/>
    </row>
    <row r="13" spans="1:16">
      <c r="A13" s="292"/>
      <c r="B13" s="292"/>
      <c r="C13" s="292"/>
      <c r="D13" s="292"/>
      <c r="E13" s="292"/>
      <c r="F13" s="291"/>
      <c r="G13" s="291" t="s">
        <v>48</v>
      </c>
      <c r="H13" s="291"/>
      <c r="I13" s="291"/>
      <c r="J13" s="291" t="s">
        <v>49</v>
      </c>
      <c r="K13" s="291" t="s">
        <v>48</v>
      </c>
      <c r="L13" s="291"/>
      <c r="M13" s="291"/>
      <c r="N13" s="291"/>
      <c r="O13" s="290"/>
      <c r="P13" s="290"/>
    </row>
    <row r="14" spans="1:16">
      <c r="A14" s="292"/>
      <c r="B14" s="292"/>
      <c r="C14" s="292"/>
      <c r="D14" s="292"/>
      <c r="E14" s="292"/>
      <c r="F14" s="291"/>
      <c r="G14" s="10" t="s">
        <v>50</v>
      </c>
      <c r="H14" s="10" t="s">
        <v>51</v>
      </c>
      <c r="I14" s="10" t="s">
        <v>52</v>
      </c>
      <c r="J14" s="291"/>
      <c r="K14" s="11" t="s">
        <v>50</v>
      </c>
      <c r="L14" s="11" t="s">
        <v>51</v>
      </c>
      <c r="M14" s="12" t="s">
        <v>52</v>
      </c>
      <c r="N14" s="13" t="s">
        <v>49</v>
      </c>
      <c r="O14" s="10" t="s">
        <v>53</v>
      </c>
      <c r="P14" s="10" t="s">
        <v>54</v>
      </c>
    </row>
    <row r="15" spans="1:16" ht="15" customHeight="1">
      <c r="A15" s="292">
        <v>1</v>
      </c>
      <c r="B15" s="292"/>
      <c r="C15" s="292"/>
      <c r="D15" s="292"/>
      <c r="E15" s="292"/>
      <c r="F15" s="11">
        <v>2</v>
      </c>
      <c r="G15" s="10">
        <v>3</v>
      </c>
      <c r="H15" s="10">
        <v>4</v>
      </c>
      <c r="I15" s="10">
        <v>5</v>
      </c>
      <c r="J15" s="10" t="s">
        <v>55</v>
      </c>
      <c r="K15" s="10">
        <v>7</v>
      </c>
      <c r="L15" s="10">
        <v>8</v>
      </c>
      <c r="M15" s="12">
        <v>9</v>
      </c>
      <c r="N15" s="12" t="s">
        <v>253</v>
      </c>
      <c r="O15" s="11" t="s">
        <v>56</v>
      </c>
      <c r="P15" s="10">
        <v>13</v>
      </c>
    </row>
    <row r="16" spans="1:16">
      <c r="A16" s="22"/>
      <c r="B16" s="23"/>
      <c r="C16" s="23"/>
      <c r="D16" s="23"/>
      <c r="E16" s="24"/>
      <c r="F16" s="4"/>
      <c r="G16" s="14"/>
      <c r="H16" s="14"/>
      <c r="I16" s="15"/>
      <c r="J16" s="96">
        <f>SUM(J21:J37)</f>
        <v>150000000</v>
      </c>
      <c r="K16" s="14"/>
      <c r="L16" s="14"/>
      <c r="M16" s="17"/>
      <c r="N16" s="17">
        <f>SUM(N21:N37)</f>
        <v>188077000</v>
      </c>
      <c r="O16" s="196">
        <f>N16-J16</f>
        <v>38077000</v>
      </c>
      <c r="P16" s="3"/>
    </row>
    <row r="17" spans="1:18">
      <c r="A17" s="25">
        <v>5</v>
      </c>
      <c r="B17" s="26">
        <v>2</v>
      </c>
      <c r="C17" s="26"/>
      <c r="D17" s="26"/>
      <c r="E17" s="27"/>
      <c r="F17" s="28" t="s">
        <v>1</v>
      </c>
      <c r="G17" s="14"/>
      <c r="H17" s="14"/>
      <c r="I17" s="18"/>
      <c r="J17" s="16"/>
      <c r="K17" s="14"/>
      <c r="L17" s="14"/>
      <c r="M17" s="17"/>
      <c r="N17" s="17"/>
      <c r="O17" s="2"/>
      <c r="P17" s="3"/>
    </row>
    <row r="18" spans="1:18">
      <c r="A18" s="25">
        <v>5</v>
      </c>
      <c r="B18" s="26">
        <v>2</v>
      </c>
      <c r="C18" s="26">
        <v>2</v>
      </c>
      <c r="D18" s="26"/>
      <c r="E18" s="27"/>
      <c r="F18" s="28" t="s">
        <v>9</v>
      </c>
      <c r="G18" s="14"/>
      <c r="H18" s="14"/>
      <c r="I18" s="16"/>
      <c r="J18" s="16"/>
      <c r="K18" s="14"/>
      <c r="L18" s="14"/>
      <c r="M18" s="19"/>
      <c r="N18" s="17"/>
      <c r="O18" s="2"/>
      <c r="P18" s="3"/>
    </row>
    <row r="19" spans="1:18">
      <c r="A19" s="25">
        <v>5</v>
      </c>
      <c r="B19" s="26">
        <v>2</v>
      </c>
      <c r="C19" s="26">
        <v>2</v>
      </c>
      <c r="D19" s="26">
        <v>3</v>
      </c>
      <c r="E19" s="27"/>
      <c r="F19" s="3" t="s">
        <v>144</v>
      </c>
      <c r="G19" s="14"/>
      <c r="H19" s="14"/>
      <c r="I19" s="15"/>
      <c r="J19" s="16"/>
      <c r="K19" s="14"/>
      <c r="L19" s="14"/>
      <c r="M19" s="17"/>
      <c r="N19" s="17"/>
      <c r="O19" s="2"/>
      <c r="P19" s="3"/>
    </row>
    <row r="20" spans="1:18">
      <c r="A20" s="25">
        <v>5</v>
      </c>
      <c r="B20" s="26">
        <v>2</v>
      </c>
      <c r="C20" s="26">
        <v>2</v>
      </c>
      <c r="D20" s="26">
        <v>3</v>
      </c>
      <c r="E20" s="27">
        <v>13</v>
      </c>
      <c r="F20" s="3" t="s">
        <v>363</v>
      </c>
      <c r="G20" s="14"/>
      <c r="H20" s="14"/>
      <c r="I20" s="15"/>
      <c r="J20" s="16"/>
      <c r="K20" s="14"/>
      <c r="L20" s="14"/>
      <c r="M20" s="17"/>
      <c r="N20" s="17"/>
      <c r="O20" s="2"/>
      <c r="P20" s="3"/>
    </row>
    <row r="21" spans="1:18">
      <c r="A21" s="25" t="s">
        <v>338</v>
      </c>
      <c r="B21" s="26" t="s">
        <v>338</v>
      </c>
      <c r="C21" s="26" t="s">
        <v>338</v>
      </c>
      <c r="D21" s="26" t="s">
        <v>338</v>
      </c>
      <c r="E21" s="27" t="s">
        <v>338</v>
      </c>
      <c r="F21" s="3" t="s">
        <v>364</v>
      </c>
      <c r="G21" s="29">
        <v>1</v>
      </c>
      <c r="H21" s="29" t="s">
        <v>176</v>
      </c>
      <c r="I21" s="93">
        <v>2000000</v>
      </c>
      <c r="J21" s="92">
        <f t="shared" ref="J21:J37" si="0">I21*G21</f>
        <v>2000000</v>
      </c>
      <c r="K21" s="5">
        <v>1</v>
      </c>
      <c r="L21" s="5" t="s">
        <v>176</v>
      </c>
      <c r="M21" s="93">
        <v>2000000</v>
      </c>
      <c r="N21" s="94">
        <f t="shared" ref="N21:N37" si="1">M21*K21</f>
        <v>2000000</v>
      </c>
      <c r="O21" s="95">
        <f t="shared" ref="O21" si="2">N21-J21</f>
        <v>0</v>
      </c>
      <c r="P21" s="3"/>
    </row>
    <row r="22" spans="1:18">
      <c r="A22" s="25">
        <v>5</v>
      </c>
      <c r="B22" s="26">
        <v>2</v>
      </c>
      <c r="C22" s="26">
        <v>2</v>
      </c>
      <c r="D22" s="26">
        <v>3</v>
      </c>
      <c r="E22" s="27">
        <v>14</v>
      </c>
      <c r="F22" s="3" t="s">
        <v>365</v>
      </c>
      <c r="G22" s="29"/>
      <c r="H22" s="29"/>
      <c r="I22" s="93"/>
      <c r="J22" s="92"/>
      <c r="K22" s="5"/>
      <c r="L22" s="5"/>
      <c r="M22" s="93"/>
      <c r="N22" s="94"/>
      <c r="O22" s="95"/>
      <c r="P22" s="3"/>
    </row>
    <row r="23" spans="1:18">
      <c r="A23" s="25"/>
      <c r="B23" s="26"/>
      <c r="C23" s="26"/>
      <c r="D23" s="26"/>
      <c r="E23" s="27"/>
      <c r="F23" s="28" t="s">
        <v>366</v>
      </c>
      <c r="G23" s="29"/>
      <c r="H23" s="29"/>
      <c r="I23" s="93"/>
      <c r="J23" s="92"/>
      <c r="K23" s="5"/>
      <c r="L23" s="5"/>
      <c r="M23" s="93"/>
      <c r="N23" s="94"/>
      <c r="O23" s="95"/>
      <c r="P23" s="3"/>
    </row>
    <row r="24" spans="1:18">
      <c r="A24" s="25"/>
      <c r="B24" s="26"/>
      <c r="C24" s="26"/>
      <c r="D24" s="26"/>
      <c r="E24" s="27"/>
      <c r="F24" s="3" t="s">
        <v>367</v>
      </c>
      <c r="G24" s="29">
        <v>2</v>
      </c>
      <c r="H24" s="29" t="s">
        <v>374</v>
      </c>
      <c r="I24" s="93">
        <v>10000000</v>
      </c>
      <c r="J24" s="92">
        <f t="shared" si="0"/>
        <v>20000000</v>
      </c>
      <c r="K24" s="5">
        <v>0</v>
      </c>
      <c r="L24" s="5">
        <v>0</v>
      </c>
      <c r="M24" s="93">
        <v>0</v>
      </c>
      <c r="N24" s="94">
        <f t="shared" si="1"/>
        <v>0</v>
      </c>
      <c r="O24" s="95">
        <f t="shared" ref="O24:O37" si="3">N24-J24</f>
        <v>-20000000</v>
      </c>
      <c r="P24" s="3"/>
    </row>
    <row r="25" spans="1:18">
      <c r="A25" s="25"/>
      <c r="B25" s="26"/>
      <c r="C25" s="26"/>
      <c r="D25" s="26"/>
      <c r="E25" s="27"/>
      <c r="F25" s="28" t="s">
        <v>368</v>
      </c>
      <c r="G25" s="29"/>
      <c r="H25" s="29"/>
      <c r="I25" s="93"/>
      <c r="J25" s="92"/>
      <c r="K25" s="5"/>
      <c r="L25" s="5"/>
      <c r="M25" s="93"/>
      <c r="N25" s="94"/>
      <c r="O25" s="95"/>
      <c r="P25" s="3"/>
    </row>
    <row r="26" spans="1:18">
      <c r="A26" s="25"/>
      <c r="B26" s="26"/>
      <c r="C26" s="26"/>
      <c r="D26" s="26"/>
      <c r="E26" s="27"/>
      <c r="F26" s="3" t="s">
        <v>367</v>
      </c>
      <c r="G26" s="29">
        <v>1</v>
      </c>
      <c r="H26" s="29" t="s">
        <v>374</v>
      </c>
      <c r="I26" s="93">
        <v>10000000</v>
      </c>
      <c r="J26" s="92">
        <f t="shared" si="0"/>
        <v>10000000</v>
      </c>
      <c r="K26" s="5">
        <v>0</v>
      </c>
      <c r="L26" s="5">
        <v>0</v>
      </c>
      <c r="M26" s="93">
        <v>0</v>
      </c>
      <c r="N26" s="94">
        <f t="shared" si="1"/>
        <v>0</v>
      </c>
      <c r="O26" s="95">
        <f t="shared" si="3"/>
        <v>-10000000</v>
      </c>
      <c r="P26" s="3"/>
    </row>
    <row r="27" spans="1:18">
      <c r="A27" s="25"/>
      <c r="B27" s="26"/>
      <c r="C27" s="26"/>
      <c r="D27" s="26"/>
      <c r="E27" s="27"/>
      <c r="F27" s="3" t="s">
        <v>575</v>
      </c>
      <c r="G27" s="29">
        <v>1</v>
      </c>
      <c r="H27" s="29" t="s">
        <v>374</v>
      </c>
      <c r="I27" s="93">
        <v>10000000</v>
      </c>
      <c r="J27" s="92">
        <f t="shared" ref="J27" si="4">I27*G27</f>
        <v>10000000</v>
      </c>
      <c r="K27" s="5">
        <v>0</v>
      </c>
      <c r="L27" s="5">
        <v>0</v>
      </c>
      <c r="M27" s="93">
        <v>0</v>
      </c>
      <c r="N27" s="94">
        <f t="shared" ref="N27" si="5">M27*K27</f>
        <v>0</v>
      </c>
      <c r="O27" s="95">
        <f t="shared" ref="O27" si="6">N27-J27</f>
        <v>-10000000</v>
      </c>
      <c r="P27" s="3"/>
    </row>
    <row r="28" spans="1:18">
      <c r="A28" s="25"/>
      <c r="B28" s="26"/>
      <c r="C28" s="26"/>
      <c r="D28" s="26"/>
      <c r="E28" s="27"/>
      <c r="F28" s="3" t="s">
        <v>574</v>
      </c>
      <c r="G28" s="29">
        <v>0</v>
      </c>
      <c r="H28" s="29">
        <v>0</v>
      </c>
      <c r="I28" s="93">
        <v>0</v>
      </c>
      <c r="J28" s="92">
        <v>0</v>
      </c>
      <c r="K28" s="5">
        <v>1</v>
      </c>
      <c r="L28" s="5" t="s">
        <v>176</v>
      </c>
      <c r="M28" s="93">
        <f>9997000+20000000+10000000</f>
        <v>39997000</v>
      </c>
      <c r="N28" s="94">
        <f t="shared" si="1"/>
        <v>39997000</v>
      </c>
      <c r="O28" s="95">
        <f t="shared" si="3"/>
        <v>39997000</v>
      </c>
      <c r="P28" s="3"/>
    </row>
    <row r="29" spans="1:18">
      <c r="A29" s="25">
        <v>5</v>
      </c>
      <c r="B29" s="26">
        <v>2</v>
      </c>
      <c r="C29" s="26">
        <v>2</v>
      </c>
      <c r="D29" s="26">
        <v>3</v>
      </c>
      <c r="E29" s="27">
        <v>15</v>
      </c>
      <c r="F29" s="3" t="s">
        <v>369</v>
      </c>
      <c r="G29" s="29"/>
      <c r="H29" s="29"/>
      <c r="I29" s="93"/>
      <c r="J29" s="92"/>
      <c r="K29" s="5"/>
      <c r="L29" s="5"/>
      <c r="M29" s="93"/>
      <c r="N29" s="94"/>
      <c r="O29" s="95"/>
      <c r="P29" s="3"/>
      <c r="R29" s="1">
        <f>6000000/5000</f>
        <v>1200</v>
      </c>
    </row>
    <row r="30" spans="1:18">
      <c r="A30" s="25" t="s">
        <v>338</v>
      </c>
      <c r="B30" s="26" t="s">
        <v>338</v>
      </c>
      <c r="C30" s="26" t="s">
        <v>338</v>
      </c>
      <c r="D30" s="26" t="s">
        <v>338</v>
      </c>
      <c r="E30" s="27" t="s">
        <v>338</v>
      </c>
      <c r="F30" s="3" t="s">
        <v>372</v>
      </c>
      <c r="G30" s="29">
        <v>1</v>
      </c>
      <c r="H30" s="29" t="s">
        <v>142</v>
      </c>
      <c r="I30" s="93">
        <v>98640000</v>
      </c>
      <c r="J30" s="92">
        <f t="shared" si="0"/>
        <v>98640000</v>
      </c>
      <c r="K30" s="5">
        <v>1</v>
      </c>
      <c r="L30" s="5" t="s">
        <v>142</v>
      </c>
      <c r="M30" s="93">
        <v>136720000</v>
      </c>
      <c r="N30" s="94">
        <f t="shared" si="1"/>
        <v>136720000</v>
      </c>
      <c r="O30" s="95">
        <f t="shared" si="3"/>
        <v>38080000</v>
      </c>
      <c r="P30" s="3"/>
    </row>
    <row r="31" spans="1:18">
      <c r="A31" s="25"/>
      <c r="B31" s="26"/>
      <c r="C31" s="26"/>
      <c r="D31" s="26"/>
      <c r="E31" s="27"/>
      <c r="F31" s="3" t="s">
        <v>370</v>
      </c>
      <c r="G31" s="29"/>
      <c r="H31" s="29"/>
      <c r="I31" s="93"/>
      <c r="J31" s="92"/>
      <c r="K31" s="5"/>
      <c r="L31" s="5"/>
      <c r="M31" s="93"/>
      <c r="N31" s="94"/>
      <c r="O31" s="95"/>
      <c r="P31" s="3"/>
    </row>
    <row r="32" spans="1:18">
      <c r="A32" s="25">
        <v>5</v>
      </c>
      <c r="B32" s="26">
        <v>2</v>
      </c>
      <c r="C32" s="26">
        <v>2</v>
      </c>
      <c r="D32" s="26">
        <v>11</v>
      </c>
      <c r="E32" s="27"/>
      <c r="F32" s="3" t="s">
        <v>371</v>
      </c>
      <c r="G32" s="29"/>
      <c r="H32" s="29"/>
      <c r="I32" s="93"/>
      <c r="J32" s="92"/>
      <c r="K32" s="5"/>
      <c r="L32" s="5"/>
      <c r="M32" s="93"/>
      <c r="N32" s="94"/>
      <c r="O32" s="95"/>
      <c r="P32" s="3"/>
    </row>
    <row r="33" spans="1:17">
      <c r="A33" s="25">
        <v>5</v>
      </c>
      <c r="B33" s="26">
        <v>2</v>
      </c>
      <c r="C33" s="26">
        <v>2</v>
      </c>
      <c r="D33" s="26">
        <v>11</v>
      </c>
      <c r="E33" s="27">
        <v>5</v>
      </c>
      <c r="F33" s="3" t="s">
        <v>376</v>
      </c>
      <c r="G33" s="29"/>
      <c r="H33" s="29"/>
      <c r="I33" s="93"/>
      <c r="J33" s="92"/>
      <c r="K33" s="5"/>
      <c r="L33" s="5"/>
      <c r="M33" s="93"/>
      <c r="N33" s="94"/>
      <c r="O33" s="95"/>
      <c r="P33" s="3"/>
    </row>
    <row r="34" spans="1:17">
      <c r="A34" s="25" t="s">
        <v>338</v>
      </c>
      <c r="B34" s="26" t="s">
        <v>338</v>
      </c>
      <c r="C34" s="26" t="s">
        <v>338</v>
      </c>
      <c r="D34" s="26" t="s">
        <v>338</v>
      </c>
      <c r="E34" s="27" t="s">
        <v>338</v>
      </c>
      <c r="F34" s="3" t="s">
        <v>373</v>
      </c>
      <c r="G34" s="29">
        <v>1</v>
      </c>
      <c r="H34" s="29" t="s">
        <v>142</v>
      </c>
      <c r="I34" s="93">
        <v>6000000</v>
      </c>
      <c r="J34" s="92">
        <f t="shared" si="0"/>
        <v>6000000</v>
      </c>
      <c r="K34" s="5">
        <v>1</v>
      </c>
      <c r="L34" s="5" t="s">
        <v>142</v>
      </c>
      <c r="M34" s="93">
        <v>6000000</v>
      </c>
      <c r="N34" s="94">
        <f t="shared" si="1"/>
        <v>6000000</v>
      </c>
      <c r="O34" s="95">
        <f t="shared" si="3"/>
        <v>0</v>
      </c>
      <c r="P34" s="3"/>
    </row>
    <row r="35" spans="1:17" ht="15" customHeight="1">
      <c r="A35" s="25">
        <v>5</v>
      </c>
      <c r="B35" s="26">
        <v>2</v>
      </c>
      <c r="C35" s="26">
        <v>2</v>
      </c>
      <c r="D35" s="26">
        <v>29</v>
      </c>
      <c r="E35" s="27"/>
      <c r="F35" s="3" t="s">
        <v>234</v>
      </c>
      <c r="G35" s="29"/>
      <c r="H35" s="29"/>
      <c r="I35" s="93"/>
      <c r="J35" s="92"/>
      <c r="K35" s="5"/>
      <c r="L35" s="5"/>
      <c r="M35" s="93"/>
      <c r="N35" s="94"/>
      <c r="O35" s="95"/>
      <c r="P35" s="3"/>
    </row>
    <row r="36" spans="1:17">
      <c r="A36" s="25">
        <v>5</v>
      </c>
      <c r="B36" s="26">
        <v>2</v>
      </c>
      <c r="C36" s="26">
        <v>2</v>
      </c>
      <c r="D36" s="26">
        <v>29</v>
      </c>
      <c r="E36" s="27">
        <v>5</v>
      </c>
      <c r="F36" s="3" t="s">
        <v>331</v>
      </c>
      <c r="G36" s="29"/>
      <c r="H36" s="29"/>
      <c r="I36" s="93"/>
      <c r="J36" s="92"/>
      <c r="K36" s="5"/>
      <c r="L36" s="5"/>
      <c r="M36" s="93"/>
      <c r="N36" s="94"/>
      <c r="O36" s="95"/>
      <c r="P36" s="3"/>
    </row>
    <row r="37" spans="1:17">
      <c r="A37" s="25" t="s">
        <v>338</v>
      </c>
      <c r="B37" s="26" t="s">
        <v>338</v>
      </c>
      <c r="C37" s="26" t="s">
        <v>338</v>
      </c>
      <c r="D37" s="26" t="s">
        <v>338</v>
      </c>
      <c r="E37" s="27" t="s">
        <v>338</v>
      </c>
      <c r="F37" s="3" t="s">
        <v>377</v>
      </c>
      <c r="G37" s="29">
        <v>28</v>
      </c>
      <c r="H37" s="29" t="s">
        <v>457</v>
      </c>
      <c r="I37" s="93">
        <v>120000</v>
      </c>
      <c r="J37" s="92">
        <f t="shared" si="0"/>
        <v>3360000</v>
      </c>
      <c r="K37" s="5">
        <v>28</v>
      </c>
      <c r="L37" s="5" t="s">
        <v>375</v>
      </c>
      <c r="M37" s="93">
        <v>120000</v>
      </c>
      <c r="N37" s="94">
        <f t="shared" si="1"/>
        <v>3360000</v>
      </c>
      <c r="O37" s="95">
        <f t="shared" si="3"/>
        <v>0</v>
      </c>
      <c r="P37" s="3"/>
    </row>
    <row r="38" spans="1:17">
      <c r="K38" s="30"/>
      <c r="L38" s="30"/>
      <c r="M38" s="21"/>
      <c r="N38" s="21"/>
      <c r="O38" s="20"/>
      <c r="P38" s="20"/>
      <c r="Q38" s="20"/>
    </row>
    <row r="39" spans="1:17">
      <c r="K39" s="30"/>
      <c r="L39" s="30"/>
      <c r="M39" s="21"/>
      <c r="N39" s="21"/>
      <c r="O39" s="20"/>
      <c r="P39" s="20"/>
      <c r="Q39" s="20"/>
    </row>
    <row r="40" spans="1:17">
      <c r="O40" s="9">
        <f>SUM(O16:O39)</f>
        <v>76154000</v>
      </c>
    </row>
  </sheetData>
  <mergeCells count="43">
    <mergeCell ref="K10:L10"/>
    <mergeCell ref="M10:N10"/>
    <mergeCell ref="G10:J10"/>
    <mergeCell ref="A7:E7"/>
    <mergeCell ref="G7:J7"/>
    <mergeCell ref="K7:L7"/>
    <mergeCell ref="M7:N7"/>
    <mergeCell ref="A9:E9"/>
    <mergeCell ref="G9:J9"/>
    <mergeCell ref="K9:L9"/>
    <mergeCell ref="M9:N9"/>
    <mergeCell ref="G8:J8"/>
    <mergeCell ref="K8:L8"/>
    <mergeCell ref="M8:N8"/>
    <mergeCell ref="G5:J5"/>
    <mergeCell ref="K5:L5"/>
    <mergeCell ref="M5:N5"/>
    <mergeCell ref="A6:E6"/>
    <mergeCell ref="G6:J6"/>
    <mergeCell ref="K6:L6"/>
    <mergeCell ref="M6:N6"/>
    <mergeCell ref="A3:E3"/>
    <mergeCell ref="G3:J3"/>
    <mergeCell ref="K3:L3"/>
    <mergeCell ref="M3:N3"/>
    <mergeCell ref="G4:J4"/>
    <mergeCell ref="K4:L4"/>
    <mergeCell ref="M4:N4"/>
    <mergeCell ref="A1:E2"/>
    <mergeCell ref="F1:J1"/>
    <mergeCell ref="K1:N1"/>
    <mergeCell ref="G2:J2"/>
    <mergeCell ref="K2:L2"/>
    <mergeCell ref="M2:N2"/>
    <mergeCell ref="O12:P13"/>
    <mergeCell ref="G13:I13"/>
    <mergeCell ref="J13:J14"/>
    <mergeCell ref="K13:N13"/>
    <mergeCell ref="A15:E15"/>
    <mergeCell ref="A12:E14"/>
    <mergeCell ref="F12:F14"/>
    <mergeCell ref="G12:J12"/>
    <mergeCell ref="K12:N12"/>
  </mergeCells>
  <pageMargins left="0.70866141732283461" right="1.6929133858267718" top="0.74803149606299213" bottom="0.74803149606299213" header="0.31496062992125984" footer="0.31496062992125984"/>
  <pageSetup paperSize="5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8"/>
  <sheetViews>
    <sheetView topLeftCell="A6" workbookViewId="0">
      <selection activeCell="L14" sqref="L14"/>
    </sheetView>
  </sheetViews>
  <sheetFormatPr defaultRowHeight="15"/>
  <cols>
    <col min="1" max="3" width="2.28515625" style="150" bestFit="1" customWidth="1"/>
    <col min="4" max="5" width="3.140625" style="150" bestFit="1" customWidth="1"/>
    <col min="6" max="6" width="32.28515625" style="150" customWidth="1"/>
    <col min="7" max="11" width="9.140625" style="150"/>
    <col min="12" max="12" width="9.5703125" style="150" bestFit="1" customWidth="1"/>
    <col min="13" max="14" width="9.140625" style="150"/>
    <col min="15" max="16" width="9.5703125" style="150" bestFit="1" customWidth="1"/>
    <col min="17" max="17" width="12.28515625" style="150" bestFit="1" customWidth="1"/>
    <col min="18" max="16384" width="9.140625" style="150"/>
  </cols>
  <sheetData>
    <row r="1" spans="1:17">
      <c r="A1" s="288" t="s">
        <v>504</v>
      </c>
      <c r="B1" s="288"/>
      <c r="C1" s="288"/>
      <c r="D1" s="288"/>
      <c r="E1" s="288"/>
      <c r="F1" s="288" t="s">
        <v>507</v>
      </c>
      <c r="G1" s="288"/>
      <c r="H1" s="288"/>
      <c r="I1" s="288"/>
      <c r="J1" s="288"/>
      <c r="K1" s="289" t="s">
        <v>508</v>
      </c>
      <c r="L1" s="289"/>
      <c r="M1" s="289"/>
      <c r="N1" s="289"/>
    </row>
    <row r="2" spans="1:17">
      <c r="A2" s="288"/>
      <c r="B2" s="288"/>
      <c r="C2" s="288"/>
      <c r="D2" s="288"/>
      <c r="E2" s="288"/>
      <c r="F2" s="152" t="s">
        <v>505</v>
      </c>
      <c r="G2" s="288" t="s">
        <v>506</v>
      </c>
      <c r="H2" s="288"/>
      <c r="I2" s="288"/>
      <c r="J2" s="288"/>
      <c r="K2" s="288" t="s">
        <v>505</v>
      </c>
      <c r="L2" s="288"/>
      <c r="M2" s="288" t="s">
        <v>506</v>
      </c>
      <c r="N2" s="288"/>
    </row>
    <row r="3" spans="1:17" ht="25.5">
      <c r="A3" s="285" t="s">
        <v>472</v>
      </c>
      <c r="B3" s="285"/>
      <c r="C3" s="285"/>
      <c r="D3" s="285"/>
      <c r="E3" s="285"/>
      <c r="F3" s="153" t="s">
        <v>473</v>
      </c>
      <c r="G3" s="284" t="s">
        <v>473</v>
      </c>
      <c r="H3" s="284"/>
      <c r="I3" s="284"/>
      <c r="J3" s="284"/>
      <c r="K3" s="280" t="s">
        <v>474</v>
      </c>
      <c r="L3" s="280"/>
      <c r="M3" s="280" t="s">
        <v>474</v>
      </c>
      <c r="N3" s="280"/>
    </row>
    <row r="4" spans="1:17" ht="25.5">
      <c r="A4" s="153" t="s">
        <v>392</v>
      </c>
      <c r="B4" s="153"/>
      <c r="C4" s="153"/>
      <c r="D4" s="153"/>
      <c r="E4" s="153"/>
      <c r="F4" s="153" t="s">
        <v>475</v>
      </c>
      <c r="G4" s="284" t="s">
        <v>475</v>
      </c>
      <c r="H4" s="284"/>
      <c r="I4" s="284"/>
      <c r="J4" s="284"/>
      <c r="K4" s="280" t="s">
        <v>474</v>
      </c>
      <c r="L4" s="280"/>
      <c r="M4" s="280" t="s">
        <v>474</v>
      </c>
      <c r="N4" s="280"/>
    </row>
    <row r="5" spans="1:17" ht="25.5">
      <c r="A5" s="153" t="s">
        <v>392</v>
      </c>
      <c r="B5" s="153"/>
      <c r="C5" s="153"/>
      <c r="D5" s="153"/>
      <c r="E5" s="153"/>
      <c r="F5" s="153" t="s">
        <v>476</v>
      </c>
      <c r="G5" s="284" t="s">
        <v>476</v>
      </c>
      <c r="H5" s="284"/>
      <c r="I5" s="284"/>
      <c r="J5" s="284"/>
      <c r="K5" s="280" t="s">
        <v>474</v>
      </c>
      <c r="L5" s="280"/>
      <c r="M5" s="280" t="s">
        <v>474</v>
      </c>
      <c r="N5" s="280"/>
    </row>
    <row r="6" spans="1:17">
      <c r="A6" s="285" t="s">
        <v>477</v>
      </c>
      <c r="B6" s="285"/>
      <c r="C6" s="285"/>
      <c r="D6" s="285"/>
      <c r="E6" s="285"/>
      <c r="F6" s="153" t="s">
        <v>478</v>
      </c>
      <c r="G6" s="284" t="s">
        <v>478</v>
      </c>
      <c r="H6" s="284"/>
      <c r="I6" s="284"/>
      <c r="J6" s="284"/>
      <c r="K6" s="286">
        <f>L14</f>
        <v>50000000</v>
      </c>
      <c r="L6" s="286"/>
      <c r="M6" s="286">
        <f>O14</f>
        <v>0</v>
      </c>
      <c r="N6" s="286"/>
    </row>
    <row r="7" spans="1:17" ht="25.5" customHeight="1">
      <c r="A7" s="281" t="s">
        <v>479</v>
      </c>
      <c r="B7" s="282"/>
      <c r="C7" s="282"/>
      <c r="D7" s="282"/>
      <c r="E7" s="283"/>
      <c r="F7" s="143" t="s">
        <v>535</v>
      </c>
      <c r="G7" s="284" t="s">
        <v>535</v>
      </c>
      <c r="H7" s="284"/>
      <c r="I7" s="284"/>
      <c r="J7" s="284"/>
      <c r="K7" s="273" t="s">
        <v>537</v>
      </c>
      <c r="L7" s="273"/>
      <c r="M7" s="273" t="s">
        <v>537</v>
      </c>
      <c r="N7" s="273"/>
    </row>
    <row r="8" spans="1:17" ht="32.25" customHeight="1">
      <c r="A8" s="281" t="s">
        <v>495</v>
      </c>
      <c r="B8" s="282"/>
      <c r="C8" s="282"/>
      <c r="D8" s="282"/>
      <c r="E8" s="283"/>
      <c r="F8" s="143" t="s">
        <v>536</v>
      </c>
      <c r="G8" s="300" t="s">
        <v>536</v>
      </c>
      <c r="H8" s="301"/>
      <c r="I8" s="301"/>
      <c r="J8" s="302"/>
      <c r="K8" s="273" t="s">
        <v>537</v>
      </c>
      <c r="L8" s="273"/>
      <c r="M8" s="273" t="s">
        <v>537</v>
      </c>
      <c r="N8" s="273"/>
    </row>
    <row r="9" spans="1:17">
      <c r="A9" s="97" t="s">
        <v>513</v>
      </c>
      <c r="B9" s="97"/>
      <c r="C9" s="97"/>
      <c r="D9" s="97"/>
      <c r="E9" s="97"/>
      <c r="F9" s="155"/>
      <c r="G9" s="156"/>
      <c r="H9" s="157"/>
      <c r="I9" s="157"/>
      <c r="J9" s="157"/>
      <c r="K9" s="157"/>
      <c r="L9" s="157"/>
      <c r="M9" s="157"/>
      <c r="N9" s="158"/>
    </row>
    <row r="10" spans="1:17">
      <c r="A10" s="272" t="s">
        <v>433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 t="s">
        <v>434</v>
      </c>
      <c r="N10" s="272"/>
      <c r="O10" s="272"/>
      <c r="P10" s="272"/>
    </row>
    <row r="11" spans="1:17" ht="22.5">
      <c r="A11" s="260" t="s">
        <v>43</v>
      </c>
      <c r="B11" s="260"/>
      <c r="C11" s="260"/>
      <c r="D11" s="260"/>
      <c r="E11" s="260"/>
      <c r="F11" s="260" t="s">
        <v>44</v>
      </c>
      <c r="G11" s="260"/>
      <c r="H11" s="260"/>
      <c r="I11" s="260" t="s">
        <v>387</v>
      </c>
      <c r="J11" s="260"/>
      <c r="K11" s="260"/>
      <c r="L11" s="159" t="s">
        <v>388</v>
      </c>
      <c r="M11" s="260" t="s">
        <v>387</v>
      </c>
      <c r="N11" s="260"/>
      <c r="O11" s="260"/>
      <c r="P11" s="159" t="s">
        <v>388</v>
      </c>
    </row>
    <row r="12" spans="1:17" ht="27.75" customHeight="1">
      <c r="A12" s="161"/>
      <c r="B12" s="161"/>
      <c r="C12" s="161"/>
      <c r="D12" s="161"/>
      <c r="E12" s="161"/>
      <c r="F12" s="161"/>
      <c r="G12" s="161"/>
      <c r="H12" s="161"/>
      <c r="I12" s="161" t="s">
        <v>50</v>
      </c>
      <c r="J12" s="161" t="s">
        <v>51</v>
      </c>
      <c r="K12" s="161" t="s">
        <v>389</v>
      </c>
      <c r="L12" s="161"/>
      <c r="M12" s="161" t="s">
        <v>50</v>
      </c>
      <c r="N12" s="161" t="s">
        <v>51</v>
      </c>
      <c r="O12" s="161" t="s">
        <v>389</v>
      </c>
      <c r="P12" s="161"/>
      <c r="Q12" s="173" t="s">
        <v>573</v>
      </c>
    </row>
    <row r="13" spans="1:17">
      <c r="A13" s="299" t="s">
        <v>390</v>
      </c>
      <c r="B13" s="299"/>
      <c r="C13" s="299"/>
      <c r="D13" s="299"/>
      <c r="E13" s="299"/>
      <c r="F13" s="299" t="s">
        <v>391</v>
      </c>
      <c r="G13" s="299"/>
      <c r="H13" s="299"/>
      <c r="I13" s="183" t="s">
        <v>392</v>
      </c>
      <c r="J13" s="183" t="s">
        <v>393</v>
      </c>
      <c r="K13" s="183" t="s">
        <v>394</v>
      </c>
      <c r="L13" s="184" t="s">
        <v>395</v>
      </c>
      <c r="M13" s="183" t="s">
        <v>392</v>
      </c>
      <c r="N13" s="183" t="s">
        <v>393</v>
      </c>
      <c r="O13" s="183" t="s">
        <v>394</v>
      </c>
      <c r="P13" s="184" t="s">
        <v>395</v>
      </c>
      <c r="Q13" s="173"/>
    </row>
    <row r="14" spans="1:17">
      <c r="A14" s="185" t="s">
        <v>394</v>
      </c>
      <c r="B14" s="186" t="s">
        <v>391</v>
      </c>
      <c r="C14" s="186" t="s">
        <v>392</v>
      </c>
      <c r="D14" s="186" t="s">
        <v>392</v>
      </c>
      <c r="E14" s="186" t="s">
        <v>392</v>
      </c>
      <c r="F14" s="297" t="s">
        <v>1</v>
      </c>
      <c r="G14" s="297"/>
      <c r="H14" s="297"/>
      <c r="I14" s="187" t="s">
        <v>392</v>
      </c>
      <c r="J14" s="187" t="s">
        <v>392</v>
      </c>
      <c r="K14" s="187" t="s">
        <v>392</v>
      </c>
      <c r="L14" s="188">
        <f>SUM(L18:L38)</f>
        <v>50000000</v>
      </c>
      <c r="M14" s="187" t="s">
        <v>392</v>
      </c>
      <c r="N14" s="187" t="s">
        <v>392</v>
      </c>
      <c r="O14" s="188"/>
      <c r="P14" s="188">
        <f>SUM(P18:P38)</f>
        <v>29000000</v>
      </c>
      <c r="Q14" s="195">
        <f>P14-L14</f>
        <v>-21000000</v>
      </c>
    </row>
    <row r="15" spans="1:17">
      <c r="A15" s="185" t="s">
        <v>394</v>
      </c>
      <c r="B15" s="186" t="s">
        <v>391</v>
      </c>
      <c r="C15" s="186" t="s">
        <v>390</v>
      </c>
      <c r="D15" s="186" t="s">
        <v>392</v>
      </c>
      <c r="E15" s="186" t="s">
        <v>392</v>
      </c>
      <c r="F15" s="297" t="s">
        <v>2</v>
      </c>
      <c r="G15" s="297"/>
      <c r="H15" s="297"/>
      <c r="I15" s="187" t="s">
        <v>392</v>
      </c>
      <c r="J15" s="187" t="s">
        <v>392</v>
      </c>
      <c r="K15" s="187" t="s">
        <v>392</v>
      </c>
      <c r="L15" s="188"/>
      <c r="M15" s="187" t="s">
        <v>392</v>
      </c>
      <c r="N15" s="187" t="s">
        <v>392</v>
      </c>
      <c r="O15" s="187" t="s">
        <v>392</v>
      </c>
      <c r="P15" s="188"/>
      <c r="Q15" s="173"/>
    </row>
    <row r="16" spans="1:17">
      <c r="A16" s="185" t="s">
        <v>394</v>
      </c>
      <c r="B16" s="186" t="s">
        <v>391</v>
      </c>
      <c r="C16" s="186" t="s">
        <v>390</v>
      </c>
      <c r="D16" s="185" t="s">
        <v>262</v>
      </c>
      <c r="E16" s="186" t="s">
        <v>392</v>
      </c>
      <c r="F16" s="297" t="s">
        <v>3</v>
      </c>
      <c r="G16" s="297"/>
      <c r="H16" s="297"/>
      <c r="I16" s="187" t="s">
        <v>392</v>
      </c>
      <c r="J16" s="187" t="s">
        <v>392</v>
      </c>
      <c r="K16" s="187" t="s">
        <v>392</v>
      </c>
      <c r="L16" s="188"/>
      <c r="M16" s="187" t="s">
        <v>392</v>
      </c>
      <c r="N16" s="187" t="s">
        <v>392</v>
      </c>
      <c r="O16" s="187" t="s">
        <v>392</v>
      </c>
      <c r="P16" s="188"/>
      <c r="Q16" s="173"/>
    </row>
    <row r="17" spans="1:17" ht="15" customHeight="1">
      <c r="A17" s="185" t="s">
        <v>394</v>
      </c>
      <c r="B17" s="186" t="s">
        <v>391</v>
      </c>
      <c r="C17" s="186" t="s">
        <v>390</v>
      </c>
      <c r="D17" s="185" t="s">
        <v>262</v>
      </c>
      <c r="E17" s="186" t="s">
        <v>423</v>
      </c>
      <c r="F17" s="185" t="s">
        <v>443</v>
      </c>
      <c r="G17" s="185"/>
      <c r="H17" s="185"/>
      <c r="I17" s="189"/>
      <c r="J17" s="190" t="s">
        <v>392</v>
      </c>
      <c r="K17" s="189"/>
      <c r="L17" s="188"/>
      <c r="M17" s="189"/>
      <c r="N17" s="190" t="s">
        <v>392</v>
      </c>
      <c r="O17" s="189"/>
      <c r="P17" s="188"/>
      <c r="Q17" s="173"/>
    </row>
    <row r="18" spans="1:17">
      <c r="A18" s="191" t="s">
        <v>338</v>
      </c>
      <c r="B18" s="192" t="s">
        <v>338</v>
      </c>
      <c r="C18" s="192" t="s">
        <v>338</v>
      </c>
      <c r="D18" s="191" t="s">
        <v>338</v>
      </c>
      <c r="E18" s="192" t="s">
        <v>338</v>
      </c>
      <c r="F18" s="185" t="s">
        <v>444</v>
      </c>
      <c r="G18" s="185"/>
      <c r="H18" s="185"/>
      <c r="I18" s="167">
        <v>4</v>
      </c>
      <c r="J18" s="163" t="s">
        <v>249</v>
      </c>
      <c r="K18" s="163">
        <v>600000</v>
      </c>
      <c r="L18" s="167">
        <f>I18*K18</f>
        <v>2400000</v>
      </c>
      <c r="M18" s="167">
        <v>4</v>
      </c>
      <c r="N18" s="163" t="s">
        <v>249</v>
      </c>
      <c r="O18" s="163">
        <v>600000</v>
      </c>
      <c r="P18" s="167">
        <f>M18*O18</f>
        <v>2400000</v>
      </c>
      <c r="Q18" s="195">
        <f t="shared" ref="Q18:Q20" si="0">P18-L18</f>
        <v>0</v>
      </c>
    </row>
    <row r="19" spans="1:17">
      <c r="A19" s="191" t="s">
        <v>338</v>
      </c>
      <c r="B19" s="192" t="s">
        <v>338</v>
      </c>
      <c r="C19" s="192" t="s">
        <v>338</v>
      </c>
      <c r="D19" s="191" t="s">
        <v>338</v>
      </c>
      <c r="E19" s="192" t="s">
        <v>338</v>
      </c>
      <c r="F19" s="185" t="s">
        <v>445</v>
      </c>
      <c r="G19" s="173"/>
      <c r="H19" s="185"/>
      <c r="I19" s="167">
        <v>4</v>
      </c>
      <c r="J19" s="163" t="s">
        <v>249</v>
      </c>
      <c r="K19" s="163">
        <v>500000</v>
      </c>
      <c r="L19" s="167">
        <f>I19*K19</f>
        <v>2000000</v>
      </c>
      <c r="M19" s="167">
        <v>4</v>
      </c>
      <c r="N19" s="163" t="s">
        <v>249</v>
      </c>
      <c r="O19" s="163">
        <v>500000</v>
      </c>
      <c r="P19" s="167">
        <f>M19*O19</f>
        <v>2000000</v>
      </c>
      <c r="Q19" s="195">
        <f t="shared" si="0"/>
        <v>0</v>
      </c>
    </row>
    <row r="20" spans="1:17" ht="15" customHeight="1">
      <c r="A20" s="191" t="s">
        <v>338</v>
      </c>
      <c r="B20" s="192" t="s">
        <v>338</v>
      </c>
      <c r="C20" s="192" t="s">
        <v>338</v>
      </c>
      <c r="D20" s="191" t="s">
        <v>338</v>
      </c>
      <c r="E20" s="192" t="s">
        <v>338</v>
      </c>
      <c r="F20" s="193" t="s">
        <v>446</v>
      </c>
      <c r="G20" s="193"/>
      <c r="H20" s="185"/>
      <c r="I20" s="167">
        <v>20</v>
      </c>
      <c r="J20" s="163" t="s">
        <v>249</v>
      </c>
      <c r="K20" s="163">
        <v>400000</v>
      </c>
      <c r="L20" s="167">
        <f>I20*K20</f>
        <v>8000000</v>
      </c>
      <c r="M20" s="167">
        <v>20</v>
      </c>
      <c r="N20" s="163" t="s">
        <v>249</v>
      </c>
      <c r="O20" s="163">
        <v>400000</v>
      </c>
      <c r="P20" s="167">
        <f>M20*O20</f>
        <v>8000000</v>
      </c>
      <c r="Q20" s="195">
        <f t="shared" si="0"/>
        <v>0</v>
      </c>
    </row>
    <row r="21" spans="1:17" ht="15" customHeight="1">
      <c r="A21" s="185" t="s">
        <v>394</v>
      </c>
      <c r="B21" s="186" t="s">
        <v>391</v>
      </c>
      <c r="C21" s="186" t="s">
        <v>391</v>
      </c>
      <c r="D21" s="185" t="s">
        <v>392</v>
      </c>
      <c r="E21" s="186" t="s">
        <v>392</v>
      </c>
      <c r="F21" s="194" t="s">
        <v>9</v>
      </c>
      <c r="G21" s="194"/>
      <c r="H21" s="194"/>
      <c r="I21" s="166" t="s">
        <v>392</v>
      </c>
      <c r="J21" s="166" t="s">
        <v>392</v>
      </c>
      <c r="K21" s="166" t="s">
        <v>392</v>
      </c>
      <c r="L21" s="169"/>
      <c r="M21" s="166" t="s">
        <v>392</v>
      </c>
      <c r="N21" s="166" t="s">
        <v>392</v>
      </c>
      <c r="O21" s="166" t="s">
        <v>392</v>
      </c>
      <c r="P21" s="169"/>
      <c r="Q21" s="173"/>
    </row>
    <row r="22" spans="1:17">
      <c r="A22" s="185" t="s">
        <v>394</v>
      </c>
      <c r="B22" s="186" t="s">
        <v>391</v>
      </c>
      <c r="C22" s="186" t="s">
        <v>391</v>
      </c>
      <c r="D22" s="185" t="s">
        <v>417</v>
      </c>
      <c r="E22" s="186" t="s">
        <v>392</v>
      </c>
      <c r="F22" s="194" t="s">
        <v>157</v>
      </c>
      <c r="G22" s="194"/>
      <c r="H22" s="194"/>
      <c r="I22" s="166" t="s">
        <v>392</v>
      </c>
      <c r="J22" s="166" t="s">
        <v>392</v>
      </c>
      <c r="K22" s="166" t="s">
        <v>392</v>
      </c>
      <c r="L22" s="169"/>
      <c r="M22" s="166" t="s">
        <v>392</v>
      </c>
      <c r="N22" s="166" t="s">
        <v>392</v>
      </c>
      <c r="O22" s="166" t="s">
        <v>392</v>
      </c>
      <c r="P22" s="169"/>
      <c r="Q22" s="173"/>
    </row>
    <row r="23" spans="1:17" ht="15" customHeight="1">
      <c r="A23" s="185" t="s">
        <v>394</v>
      </c>
      <c r="B23" s="186" t="s">
        <v>391</v>
      </c>
      <c r="C23" s="186" t="s">
        <v>391</v>
      </c>
      <c r="D23" s="185" t="s">
        <v>417</v>
      </c>
      <c r="E23" s="186" t="s">
        <v>263</v>
      </c>
      <c r="F23" s="185" t="s">
        <v>215</v>
      </c>
      <c r="G23" s="185"/>
      <c r="H23" s="185"/>
      <c r="I23" s="169"/>
      <c r="J23" s="164" t="s">
        <v>392</v>
      </c>
      <c r="K23" s="169"/>
      <c r="L23" s="169"/>
      <c r="M23" s="169"/>
      <c r="N23" s="164" t="s">
        <v>392</v>
      </c>
      <c r="O23" s="169"/>
      <c r="P23" s="169"/>
      <c r="Q23" s="173"/>
    </row>
    <row r="24" spans="1:17">
      <c r="A24" s="191" t="s">
        <v>338</v>
      </c>
      <c r="B24" s="192" t="s">
        <v>338</v>
      </c>
      <c r="C24" s="192" t="s">
        <v>338</v>
      </c>
      <c r="D24" s="191" t="s">
        <v>338</v>
      </c>
      <c r="E24" s="192" t="s">
        <v>338</v>
      </c>
      <c r="F24" s="185" t="s">
        <v>447</v>
      </c>
      <c r="G24" s="173"/>
      <c r="H24" s="185"/>
      <c r="I24" s="167">
        <v>5000</v>
      </c>
      <c r="J24" s="163" t="s">
        <v>141</v>
      </c>
      <c r="K24" s="163">
        <v>200</v>
      </c>
      <c r="L24" s="167">
        <f>I24*K24</f>
        <v>1000000</v>
      </c>
      <c r="M24" s="167">
        <v>5000</v>
      </c>
      <c r="N24" s="163" t="s">
        <v>141</v>
      </c>
      <c r="O24" s="163">
        <v>200</v>
      </c>
      <c r="P24" s="167">
        <f>M24*O24</f>
        <v>1000000</v>
      </c>
      <c r="Q24" s="195">
        <f>P24-L24</f>
        <v>0</v>
      </c>
    </row>
    <row r="25" spans="1:17" ht="15" customHeight="1">
      <c r="A25" s="185" t="s">
        <v>394</v>
      </c>
      <c r="B25" s="186" t="s">
        <v>391</v>
      </c>
      <c r="C25" s="186" t="s">
        <v>391</v>
      </c>
      <c r="D25" s="185" t="s">
        <v>448</v>
      </c>
      <c r="E25" s="186" t="s">
        <v>392</v>
      </c>
      <c r="F25" s="297" t="s">
        <v>342</v>
      </c>
      <c r="G25" s="297"/>
      <c r="H25" s="194"/>
      <c r="I25" s="166" t="s">
        <v>392</v>
      </c>
      <c r="J25" s="166" t="s">
        <v>392</v>
      </c>
      <c r="K25" s="166" t="s">
        <v>392</v>
      </c>
      <c r="L25" s="169"/>
      <c r="M25" s="166" t="s">
        <v>392</v>
      </c>
      <c r="N25" s="166" t="s">
        <v>392</v>
      </c>
      <c r="O25" s="166" t="s">
        <v>392</v>
      </c>
      <c r="P25" s="169"/>
      <c r="Q25" s="173"/>
    </row>
    <row r="26" spans="1:17" ht="15" customHeight="1">
      <c r="A26" s="185" t="s">
        <v>394</v>
      </c>
      <c r="B26" s="186" t="s">
        <v>391</v>
      </c>
      <c r="C26" s="186" t="s">
        <v>391</v>
      </c>
      <c r="D26" s="185" t="s">
        <v>448</v>
      </c>
      <c r="E26" s="186" t="s">
        <v>267</v>
      </c>
      <c r="F26" s="185" t="s">
        <v>449</v>
      </c>
      <c r="G26" s="185"/>
      <c r="H26" s="185"/>
      <c r="I26" s="169"/>
      <c r="J26" s="164" t="s">
        <v>392</v>
      </c>
      <c r="K26" s="169"/>
      <c r="L26" s="169"/>
      <c r="M26" s="169"/>
      <c r="N26" s="164" t="s">
        <v>392</v>
      </c>
      <c r="O26" s="169"/>
      <c r="P26" s="169"/>
      <c r="Q26" s="173"/>
    </row>
    <row r="27" spans="1:17" ht="15" customHeight="1">
      <c r="A27" s="191" t="s">
        <v>338</v>
      </c>
      <c r="B27" s="192" t="s">
        <v>338</v>
      </c>
      <c r="C27" s="192" t="s">
        <v>338</v>
      </c>
      <c r="D27" s="191" t="s">
        <v>338</v>
      </c>
      <c r="E27" s="192" t="s">
        <v>338</v>
      </c>
      <c r="F27" s="185" t="s">
        <v>450</v>
      </c>
      <c r="G27" s="173"/>
      <c r="H27" s="185"/>
      <c r="I27" s="167">
        <v>40</v>
      </c>
      <c r="J27" s="163" t="s">
        <v>252</v>
      </c>
      <c r="K27" s="163">
        <v>350000</v>
      </c>
      <c r="L27" s="167">
        <f>I27*K27</f>
        <v>14000000</v>
      </c>
      <c r="M27" s="167">
        <v>1</v>
      </c>
      <c r="N27" s="163" t="s">
        <v>437</v>
      </c>
      <c r="O27" s="163">
        <v>8000000</v>
      </c>
      <c r="P27" s="167">
        <f>M27*O27</f>
        <v>8000000</v>
      </c>
      <c r="Q27" s="195">
        <f>P27-L27</f>
        <v>-6000000</v>
      </c>
    </row>
    <row r="28" spans="1:17" ht="15" customHeight="1">
      <c r="A28" s="185" t="s">
        <v>394</v>
      </c>
      <c r="B28" s="186" t="s">
        <v>391</v>
      </c>
      <c r="C28" s="186" t="s">
        <v>391</v>
      </c>
      <c r="D28" s="185" t="s">
        <v>451</v>
      </c>
      <c r="E28" s="186" t="s">
        <v>392</v>
      </c>
      <c r="F28" s="194" t="s">
        <v>345</v>
      </c>
      <c r="G28" s="194"/>
      <c r="H28" s="194"/>
      <c r="I28" s="166" t="s">
        <v>392</v>
      </c>
      <c r="J28" s="166" t="s">
        <v>392</v>
      </c>
      <c r="K28" s="166" t="s">
        <v>392</v>
      </c>
      <c r="L28" s="169"/>
      <c r="M28" s="166" t="s">
        <v>392</v>
      </c>
      <c r="N28" s="166" t="s">
        <v>392</v>
      </c>
      <c r="O28" s="166" t="s">
        <v>392</v>
      </c>
      <c r="P28" s="169"/>
      <c r="Q28" s="173"/>
    </row>
    <row r="29" spans="1:17" ht="15" customHeight="1">
      <c r="A29" s="185" t="s">
        <v>394</v>
      </c>
      <c r="B29" s="186" t="s">
        <v>391</v>
      </c>
      <c r="C29" s="186" t="s">
        <v>391</v>
      </c>
      <c r="D29" s="185" t="s">
        <v>451</v>
      </c>
      <c r="E29" s="186" t="s">
        <v>262</v>
      </c>
      <c r="F29" s="185" t="s">
        <v>346</v>
      </c>
      <c r="G29" s="185"/>
      <c r="H29" s="185"/>
      <c r="I29" s="169"/>
      <c r="J29" s="164" t="s">
        <v>392</v>
      </c>
      <c r="K29" s="169"/>
      <c r="L29" s="167"/>
      <c r="M29" s="169"/>
      <c r="N29" s="164" t="s">
        <v>392</v>
      </c>
      <c r="O29" s="169"/>
      <c r="P29" s="167"/>
      <c r="Q29" s="173"/>
    </row>
    <row r="30" spans="1:17" ht="15" customHeight="1">
      <c r="A30" s="191" t="s">
        <v>338</v>
      </c>
      <c r="B30" s="192" t="s">
        <v>338</v>
      </c>
      <c r="C30" s="192" t="s">
        <v>338</v>
      </c>
      <c r="D30" s="191" t="s">
        <v>338</v>
      </c>
      <c r="E30" s="192" t="s">
        <v>338</v>
      </c>
      <c r="F30" s="185" t="s">
        <v>452</v>
      </c>
      <c r="G30" s="173"/>
      <c r="H30" s="185"/>
      <c r="I30" s="167">
        <v>1</v>
      </c>
      <c r="J30" s="163" t="s">
        <v>142</v>
      </c>
      <c r="K30" s="163">
        <v>2600000</v>
      </c>
      <c r="L30" s="167">
        <f>I30*K30</f>
        <v>2600000</v>
      </c>
      <c r="M30" s="167">
        <v>1</v>
      </c>
      <c r="N30" s="163" t="s">
        <v>142</v>
      </c>
      <c r="O30" s="163">
        <v>2200000</v>
      </c>
      <c r="P30" s="167">
        <f>M30*O30</f>
        <v>2200000</v>
      </c>
      <c r="Q30" s="195">
        <f>P30-L30</f>
        <v>-400000</v>
      </c>
    </row>
    <row r="31" spans="1:17" ht="15" customHeight="1">
      <c r="A31" s="185" t="s">
        <v>394</v>
      </c>
      <c r="B31" s="186" t="s">
        <v>391</v>
      </c>
      <c r="C31" s="186" t="s">
        <v>391</v>
      </c>
      <c r="D31" s="185" t="s">
        <v>451</v>
      </c>
      <c r="E31" s="186" t="s">
        <v>263</v>
      </c>
      <c r="F31" s="185" t="s">
        <v>348</v>
      </c>
      <c r="G31" s="185"/>
      <c r="H31" s="185"/>
      <c r="I31" s="169"/>
      <c r="J31" s="164" t="s">
        <v>392</v>
      </c>
      <c r="K31" s="169"/>
      <c r="L31" s="169"/>
      <c r="M31" s="169"/>
      <c r="N31" s="164" t="s">
        <v>392</v>
      </c>
      <c r="O31" s="169"/>
      <c r="P31" s="169"/>
      <c r="Q31" s="173"/>
    </row>
    <row r="32" spans="1:17" ht="15" customHeight="1">
      <c r="A32" s="191" t="s">
        <v>338</v>
      </c>
      <c r="B32" s="192" t="s">
        <v>338</v>
      </c>
      <c r="C32" s="192" t="s">
        <v>338</v>
      </c>
      <c r="D32" s="191" t="s">
        <v>338</v>
      </c>
      <c r="E32" s="192" t="s">
        <v>338</v>
      </c>
      <c r="F32" s="185" t="s">
        <v>453</v>
      </c>
      <c r="G32" s="173"/>
      <c r="H32" s="185"/>
      <c r="I32" s="167">
        <v>1</v>
      </c>
      <c r="J32" s="163" t="s">
        <v>142</v>
      </c>
      <c r="K32" s="163">
        <v>2000000</v>
      </c>
      <c r="L32" s="167">
        <f>I32*K32</f>
        <v>2000000</v>
      </c>
      <c r="M32" s="167">
        <v>0</v>
      </c>
      <c r="N32" s="163">
        <v>0</v>
      </c>
      <c r="O32" s="163">
        <v>0</v>
      </c>
      <c r="P32" s="167">
        <f>M32*O32</f>
        <v>0</v>
      </c>
      <c r="Q32" s="195">
        <f>P32-L32</f>
        <v>-2000000</v>
      </c>
    </row>
    <row r="33" spans="1:17" ht="15" customHeight="1">
      <c r="A33" s="185" t="s">
        <v>394</v>
      </c>
      <c r="B33" s="186" t="s">
        <v>391</v>
      </c>
      <c r="C33" s="186" t="s">
        <v>391</v>
      </c>
      <c r="D33" s="185" t="s">
        <v>405</v>
      </c>
      <c r="E33" s="186" t="s">
        <v>392</v>
      </c>
      <c r="F33" s="194" t="s">
        <v>353</v>
      </c>
      <c r="G33" s="194"/>
      <c r="H33" s="194"/>
      <c r="I33" s="166" t="s">
        <v>392</v>
      </c>
      <c r="J33" s="166" t="s">
        <v>392</v>
      </c>
      <c r="K33" s="166" t="s">
        <v>392</v>
      </c>
      <c r="L33" s="169"/>
      <c r="M33" s="166" t="s">
        <v>392</v>
      </c>
      <c r="N33" s="166" t="s">
        <v>392</v>
      </c>
      <c r="O33" s="166" t="s">
        <v>392</v>
      </c>
      <c r="P33" s="169"/>
      <c r="Q33" s="173"/>
    </row>
    <row r="34" spans="1:17" ht="15" customHeight="1">
      <c r="A34" s="185" t="s">
        <v>394</v>
      </c>
      <c r="B34" s="186" t="s">
        <v>391</v>
      </c>
      <c r="C34" s="186" t="s">
        <v>391</v>
      </c>
      <c r="D34" s="185" t="s">
        <v>405</v>
      </c>
      <c r="E34" s="186" t="s">
        <v>262</v>
      </c>
      <c r="F34" s="185" t="s">
        <v>354</v>
      </c>
      <c r="G34" s="185"/>
      <c r="H34" s="185"/>
      <c r="I34" s="169"/>
      <c r="J34" s="164" t="s">
        <v>392</v>
      </c>
      <c r="K34" s="169"/>
      <c r="L34" s="169"/>
      <c r="M34" s="169"/>
      <c r="N34" s="164" t="s">
        <v>392</v>
      </c>
      <c r="O34" s="169"/>
      <c r="P34" s="169"/>
      <c r="Q34" s="173"/>
    </row>
    <row r="35" spans="1:17" ht="15" customHeight="1">
      <c r="A35" s="191" t="s">
        <v>338</v>
      </c>
      <c r="B35" s="192" t="s">
        <v>338</v>
      </c>
      <c r="C35" s="192" t="s">
        <v>338</v>
      </c>
      <c r="D35" s="191" t="s">
        <v>338</v>
      </c>
      <c r="E35" s="192" t="s">
        <v>338</v>
      </c>
      <c r="F35" s="185" t="s">
        <v>454</v>
      </c>
      <c r="G35" s="173"/>
      <c r="H35" s="185"/>
      <c r="I35" s="167">
        <v>1</v>
      </c>
      <c r="J35" s="163" t="s">
        <v>142</v>
      </c>
      <c r="K35" s="163">
        <v>6000000</v>
      </c>
      <c r="L35" s="167">
        <f>I35*K35</f>
        <v>6000000</v>
      </c>
      <c r="M35" s="167">
        <v>1</v>
      </c>
      <c r="N35" s="163" t="s">
        <v>142</v>
      </c>
      <c r="O35" s="163">
        <v>5400000</v>
      </c>
      <c r="P35" s="167">
        <f>M35*O35</f>
        <v>5400000</v>
      </c>
      <c r="Q35" s="195">
        <f>P35-L35</f>
        <v>-600000</v>
      </c>
    </row>
    <row r="36" spans="1:17" ht="15" customHeight="1">
      <c r="A36" s="185" t="s">
        <v>394</v>
      </c>
      <c r="B36" s="186" t="s">
        <v>391</v>
      </c>
      <c r="C36" s="186" t="s">
        <v>391</v>
      </c>
      <c r="D36" s="185" t="s">
        <v>427</v>
      </c>
      <c r="E36" s="186" t="s">
        <v>392</v>
      </c>
      <c r="F36" s="194" t="s">
        <v>234</v>
      </c>
      <c r="G36" s="194"/>
      <c r="H36" s="194"/>
      <c r="I36" s="166" t="s">
        <v>392</v>
      </c>
      <c r="J36" s="166" t="s">
        <v>392</v>
      </c>
      <c r="K36" s="166" t="s">
        <v>392</v>
      </c>
      <c r="L36" s="169"/>
      <c r="M36" s="166" t="s">
        <v>392</v>
      </c>
      <c r="N36" s="166" t="s">
        <v>392</v>
      </c>
      <c r="O36" s="166" t="s">
        <v>392</v>
      </c>
      <c r="P36" s="169"/>
      <c r="Q36" s="173"/>
    </row>
    <row r="37" spans="1:17" ht="15" customHeight="1">
      <c r="A37" s="185" t="s">
        <v>394</v>
      </c>
      <c r="B37" s="186" t="s">
        <v>391</v>
      </c>
      <c r="C37" s="186" t="s">
        <v>391</v>
      </c>
      <c r="D37" s="185" t="s">
        <v>427</v>
      </c>
      <c r="E37" s="186" t="s">
        <v>267</v>
      </c>
      <c r="F37" s="185" t="s">
        <v>331</v>
      </c>
      <c r="G37" s="185"/>
      <c r="H37" s="185"/>
      <c r="I37" s="169"/>
      <c r="J37" s="164" t="s">
        <v>392</v>
      </c>
      <c r="K37" s="169"/>
      <c r="L37" s="169"/>
      <c r="M37" s="169"/>
      <c r="N37" s="164" t="s">
        <v>392</v>
      </c>
      <c r="O37" s="169"/>
      <c r="P37" s="169"/>
      <c r="Q37" s="173"/>
    </row>
    <row r="38" spans="1:17" ht="27.75" customHeight="1">
      <c r="A38" s="191" t="s">
        <v>338</v>
      </c>
      <c r="B38" s="192" t="s">
        <v>338</v>
      </c>
      <c r="C38" s="192" t="s">
        <v>338</v>
      </c>
      <c r="D38" s="191" t="s">
        <v>338</v>
      </c>
      <c r="E38" s="192" t="s">
        <v>338</v>
      </c>
      <c r="F38" s="298" t="s">
        <v>455</v>
      </c>
      <c r="G38" s="298"/>
      <c r="H38" s="185"/>
      <c r="I38" s="167">
        <v>12</v>
      </c>
      <c r="J38" s="163" t="s">
        <v>249</v>
      </c>
      <c r="K38" s="163">
        <v>1000000</v>
      </c>
      <c r="L38" s="167">
        <f>I38*K38</f>
        <v>12000000</v>
      </c>
      <c r="M38" s="167">
        <v>0</v>
      </c>
      <c r="N38" s="163">
        <v>0</v>
      </c>
      <c r="O38" s="163">
        <v>0</v>
      </c>
      <c r="P38" s="167">
        <f>M38*O38</f>
        <v>0</v>
      </c>
      <c r="Q38" s="195">
        <f>P38-L38</f>
        <v>-12000000</v>
      </c>
    </row>
  </sheetData>
  <mergeCells count="41">
    <mergeCell ref="A7:E7"/>
    <mergeCell ref="G7:J7"/>
    <mergeCell ref="K7:L7"/>
    <mergeCell ref="M7:N7"/>
    <mergeCell ref="A8:E8"/>
    <mergeCell ref="G8:J8"/>
    <mergeCell ref="K8:L8"/>
    <mergeCell ref="M8:N8"/>
    <mergeCell ref="M4:N4"/>
    <mergeCell ref="G5:J5"/>
    <mergeCell ref="K5:L5"/>
    <mergeCell ref="M5:N5"/>
    <mergeCell ref="A6:E6"/>
    <mergeCell ref="G6:J6"/>
    <mergeCell ref="K6:L6"/>
    <mergeCell ref="M6:N6"/>
    <mergeCell ref="I11:K11"/>
    <mergeCell ref="A10:L10"/>
    <mergeCell ref="M11:O11"/>
    <mergeCell ref="M10:P10"/>
    <mergeCell ref="A1:E2"/>
    <mergeCell ref="F1:J1"/>
    <mergeCell ref="K1:N1"/>
    <mergeCell ref="G2:J2"/>
    <mergeCell ref="K2:L2"/>
    <mergeCell ref="M2:N2"/>
    <mergeCell ref="A3:E3"/>
    <mergeCell ref="G3:J3"/>
    <mergeCell ref="K3:L3"/>
    <mergeCell ref="M3:N3"/>
    <mergeCell ref="G4:J4"/>
    <mergeCell ref="K4:L4"/>
    <mergeCell ref="A11:E11"/>
    <mergeCell ref="F25:G25"/>
    <mergeCell ref="F38:G38"/>
    <mergeCell ref="F16:H16"/>
    <mergeCell ref="F15:H15"/>
    <mergeCell ref="F14:H14"/>
    <mergeCell ref="A13:E13"/>
    <mergeCell ref="F13:H13"/>
    <mergeCell ref="F11:H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4"/>
  <sheetViews>
    <sheetView topLeftCell="A8" zoomScale="90" zoomScaleNormal="90" workbookViewId="0">
      <selection activeCell="O14" sqref="O14"/>
    </sheetView>
  </sheetViews>
  <sheetFormatPr defaultRowHeight="12.75"/>
  <cols>
    <col min="1" max="3" width="1.85546875" style="69" bestFit="1" customWidth="1"/>
    <col min="4" max="4" width="3.28515625" style="69" bestFit="1" customWidth="1"/>
    <col min="5" max="5" width="2.7109375" style="69" bestFit="1" customWidth="1"/>
    <col min="6" max="6" width="43" style="69" customWidth="1"/>
    <col min="7" max="7" width="9.85546875" style="70" bestFit="1" customWidth="1"/>
    <col min="8" max="8" width="15.42578125" style="70" customWidth="1"/>
    <col min="9" max="9" width="14" style="31" bestFit="1" customWidth="1"/>
    <col min="10" max="10" width="14.7109375" style="31" customWidth="1"/>
    <col min="11" max="11" width="9.28515625" style="31" bestFit="1" customWidth="1"/>
    <col min="12" max="12" width="14.85546875" style="31" customWidth="1"/>
    <col min="13" max="13" width="16.42578125" style="72" customWidth="1"/>
    <col min="14" max="14" width="13.140625" style="72" bestFit="1" customWidth="1"/>
    <col min="15" max="15" width="15" style="69" bestFit="1" customWidth="1"/>
    <col min="16" max="16" width="11.5703125" style="31" customWidth="1"/>
    <col min="17" max="18" width="9.140625" style="31"/>
    <col min="19" max="19" width="14.7109375" style="31" customWidth="1"/>
    <col min="20" max="20" width="12.140625" style="31" customWidth="1"/>
    <col min="21" max="21" width="13.85546875" style="181" bestFit="1" customWidth="1"/>
    <col min="22" max="22" width="9.140625" style="181"/>
    <col min="23" max="23" width="13.7109375" style="181" customWidth="1"/>
    <col min="24" max="16384" width="9.140625" style="31"/>
  </cols>
  <sheetData>
    <row r="1" spans="1:17">
      <c r="A1" s="244" t="s">
        <v>504</v>
      </c>
      <c r="B1" s="244"/>
      <c r="C1" s="244"/>
      <c r="D1" s="244"/>
      <c r="E1" s="244"/>
      <c r="F1" s="244" t="s">
        <v>507</v>
      </c>
      <c r="G1" s="244"/>
      <c r="H1" s="244"/>
      <c r="I1" s="244"/>
      <c r="J1" s="244"/>
      <c r="K1" s="245" t="s">
        <v>508</v>
      </c>
      <c r="L1" s="245"/>
      <c r="M1" s="245"/>
      <c r="N1" s="245"/>
    </row>
    <row r="2" spans="1:17">
      <c r="A2" s="244"/>
      <c r="B2" s="244"/>
      <c r="C2" s="244"/>
      <c r="D2" s="244"/>
      <c r="E2" s="244"/>
      <c r="F2" s="128" t="s">
        <v>505</v>
      </c>
      <c r="G2" s="244" t="s">
        <v>506</v>
      </c>
      <c r="H2" s="244"/>
      <c r="I2" s="244"/>
      <c r="J2" s="244"/>
      <c r="K2" s="244" t="s">
        <v>505</v>
      </c>
      <c r="L2" s="244"/>
      <c r="M2" s="244" t="s">
        <v>506</v>
      </c>
      <c r="N2" s="244"/>
    </row>
    <row r="3" spans="1:17">
      <c r="A3" s="246" t="s">
        <v>472</v>
      </c>
      <c r="B3" s="246"/>
      <c r="C3" s="246"/>
      <c r="D3" s="246"/>
      <c r="E3" s="246"/>
      <c r="F3" s="138" t="s">
        <v>473</v>
      </c>
      <c r="G3" s="236" t="s">
        <v>473</v>
      </c>
      <c r="H3" s="236"/>
      <c r="I3" s="236"/>
      <c r="J3" s="236"/>
      <c r="K3" s="250" t="s">
        <v>474</v>
      </c>
      <c r="L3" s="250"/>
      <c r="M3" s="250" t="s">
        <v>474</v>
      </c>
      <c r="N3" s="250"/>
    </row>
    <row r="4" spans="1:17" ht="25.5">
      <c r="A4" s="138" t="s">
        <v>392</v>
      </c>
      <c r="B4" s="138"/>
      <c r="C4" s="138"/>
      <c r="D4" s="138"/>
      <c r="E4" s="138"/>
      <c r="F4" s="138" t="s">
        <v>475</v>
      </c>
      <c r="G4" s="236" t="s">
        <v>475</v>
      </c>
      <c r="H4" s="236"/>
      <c r="I4" s="236"/>
      <c r="J4" s="236"/>
      <c r="K4" s="250" t="s">
        <v>474</v>
      </c>
      <c r="L4" s="250"/>
      <c r="M4" s="250" t="s">
        <v>474</v>
      </c>
      <c r="N4" s="250"/>
    </row>
    <row r="5" spans="1:17" ht="25.5">
      <c r="A5" s="138" t="s">
        <v>392</v>
      </c>
      <c r="B5" s="138"/>
      <c r="C5" s="138"/>
      <c r="D5" s="138"/>
      <c r="E5" s="138"/>
      <c r="F5" s="138" t="s">
        <v>476</v>
      </c>
      <c r="G5" s="236" t="s">
        <v>476</v>
      </c>
      <c r="H5" s="236"/>
      <c r="I5" s="236"/>
      <c r="J5" s="236"/>
      <c r="K5" s="250" t="s">
        <v>474</v>
      </c>
      <c r="L5" s="250"/>
      <c r="M5" s="250" t="s">
        <v>474</v>
      </c>
      <c r="N5" s="250"/>
    </row>
    <row r="6" spans="1:17">
      <c r="A6" s="246" t="s">
        <v>477</v>
      </c>
      <c r="B6" s="246"/>
      <c r="C6" s="246"/>
      <c r="D6" s="246"/>
      <c r="E6" s="246"/>
      <c r="F6" s="138" t="s">
        <v>478</v>
      </c>
      <c r="G6" s="236" t="s">
        <v>478</v>
      </c>
      <c r="H6" s="236"/>
      <c r="I6" s="236"/>
      <c r="J6" s="236"/>
      <c r="K6" s="251">
        <f>J14</f>
        <v>150000000</v>
      </c>
      <c r="L6" s="251"/>
      <c r="M6" s="251">
        <f>N14</f>
        <v>0</v>
      </c>
      <c r="N6" s="251"/>
    </row>
    <row r="7" spans="1:17">
      <c r="A7" s="252" t="s">
        <v>479</v>
      </c>
      <c r="B7" s="253"/>
      <c r="C7" s="253"/>
      <c r="D7" s="253"/>
      <c r="E7" s="254"/>
      <c r="F7" s="143" t="s">
        <v>538</v>
      </c>
      <c r="G7" s="236" t="s">
        <v>538</v>
      </c>
      <c r="H7" s="236"/>
      <c r="I7" s="236"/>
      <c r="J7" s="236"/>
      <c r="K7" s="293" t="s">
        <v>537</v>
      </c>
      <c r="L7" s="293"/>
      <c r="M7" s="293" t="s">
        <v>537</v>
      </c>
      <c r="N7" s="293"/>
    </row>
    <row r="8" spans="1:17" ht="25.5">
      <c r="A8" s="252" t="s">
        <v>495</v>
      </c>
      <c r="B8" s="253"/>
      <c r="C8" s="253"/>
      <c r="D8" s="253"/>
      <c r="E8" s="254"/>
      <c r="F8" s="143" t="s">
        <v>539</v>
      </c>
      <c r="G8" s="294" t="s">
        <v>539</v>
      </c>
      <c r="H8" s="295"/>
      <c r="I8" s="295"/>
      <c r="J8" s="296"/>
      <c r="K8" s="293" t="s">
        <v>537</v>
      </c>
      <c r="L8" s="293"/>
      <c r="M8" s="293" t="s">
        <v>537</v>
      </c>
      <c r="N8" s="293"/>
    </row>
    <row r="9" spans="1:17">
      <c r="A9" s="41" t="s">
        <v>513</v>
      </c>
      <c r="B9" s="41"/>
      <c r="C9" s="41"/>
      <c r="D9" s="41"/>
      <c r="E9" s="41"/>
      <c r="F9" s="39"/>
      <c r="G9" s="78"/>
      <c r="H9" s="145"/>
      <c r="I9" s="145"/>
      <c r="J9" s="145"/>
      <c r="K9" s="145"/>
      <c r="L9" s="145"/>
      <c r="M9" s="145"/>
      <c r="N9" s="79"/>
    </row>
    <row r="10" spans="1:17" ht="15" customHeight="1">
      <c r="A10" s="303" t="s">
        <v>43</v>
      </c>
      <c r="B10" s="303"/>
      <c r="C10" s="303"/>
      <c r="D10" s="303"/>
      <c r="E10" s="303"/>
      <c r="F10" s="235" t="s">
        <v>44</v>
      </c>
      <c r="G10" s="235" t="s">
        <v>45</v>
      </c>
      <c r="H10" s="235"/>
      <c r="I10" s="235"/>
      <c r="J10" s="235"/>
      <c r="K10" s="235" t="s">
        <v>46</v>
      </c>
      <c r="L10" s="235"/>
      <c r="M10" s="235"/>
      <c r="N10" s="235"/>
      <c r="O10" s="234" t="s">
        <v>47</v>
      </c>
      <c r="P10" s="234"/>
    </row>
    <row r="11" spans="1:17">
      <c r="A11" s="303"/>
      <c r="B11" s="303"/>
      <c r="C11" s="303"/>
      <c r="D11" s="303"/>
      <c r="E11" s="303"/>
      <c r="F11" s="235"/>
      <c r="G11" s="235" t="s">
        <v>48</v>
      </c>
      <c r="H11" s="235"/>
      <c r="I11" s="235"/>
      <c r="J11" s="235" t="s">
        <v>49</v>
      </c>
      <c r="K11" s="235" t="s">
        <v>48</v>
      </c>
      <c r="L11" s="235"/>
      <c r="M11" s="235"/>
      <c r="N11" s="235"/>
      <c r="O11" s="234"/>
      <c r="P11" s="234"/>
    </row>
    <row r="12" spans="1:17">
      <c r="A12" s="303"/>
      <c r="B12" s="303"/>
      <c r="C12" s="303"/>
      <c r="D12" s="303"/>
      <c r="E12" s="303"/>
      <c r="F12" s="235"/>
      <c r="G12" s="32" t="s">
        <v>50</v>
      </c>
      <c r="H12" s="32" t="s">
        <v>51</v>
      </c>
      <c r="I12" s="32" t="s">
        <v>52</v>
      </c>
      <c r="J12" s="235"/>
      <c r="K12" s="33" t="s">
        <v>50</v>
      </c>
      <c r="L12" s="33" t="s">
        <v>51</v>
      </c>
      <c r="M12" s="35" t="s">
        <v>52</v>
      </c>
      <c r="N12" s="34" t="s">
        <v>49</v>
      </c>
      <c r="O12" s="32" t="s">
        <v>53</v>
      </c>
      <c r="P12" s="32" t="s">
        <v>54</v>
      </c>
    </row>
    <row r="13" spans="1:17" ht="15" customHeight="1">
      <c r="A13" s="303">
        <v>1</v>
      </c>
      <c r="B13" s="303"/>
      <c r="C13" s="303"/>
      <c r="D13" s="303"/>
      <c r="E13" s="303"/>
      <c r="F13" s="33">
        <v>2</v>
      </c>
      <c r="G13" s="32">
        <v>3</v>
      </c>
      <c r="H13" s="32">
        <v>4</v>
      </c>
      <c r="I13" s="32">
        <v>5</v>
      </c>
      <c r="J13" s="32" t="s">
        <v>55</v>
      </c>
      <c r="K13" s="32">
        <v>7</v>
      </c>
      <c r="L13" s="32">
        <v>8</v>
      </c>
      <c r="M13" s="35">
        <v>9</v>
      </c>
      <c r="N13" s="35" t="s">
        <v>253</v>
      </c>
      <c r="O13" s="33" t="s">
        <v>56</v>
      </c>
      <c r="P13" s="32">
        <v>13</v>
      </c>
    </row>
    <row r="14" spans="1:17">
      <c r="A14" s="39">
        <v>5</v>
      </c>
      <c r="B14" s="39">
        <v>2</v>
      </c>
      <c r="C14" s="39"/>
      <c r="D14" s="39"/>
      <c r="E14" s="39"/>
      <c r="F14" s="41" t="s">
        <v>1</v>
      </c>
      <c r="G14" s="48"/>
      <c r="H14" s="48"/>
      <c r="I14" s="50"/>
      <c r="J14" s="44">
        <f>SUM(J18:J54)</f>
        <v>150000000</v>
      </c>
      <c r="K14" s="53"/>
      <c r="L14" s="48"/>
      <c r="M14" s="51"/>
      <c r="N14" s="44">
        <f>SUM(N18:N54)</f>
        <v>0</v>
      </c>
      <c r="O14" s="75">
        <f t="shared" ref="O14" si="0">N14-J14</f>
        <v>-150000000</v>
      </c>
      <c r="P14" s="53"/>
      <c r="Q14" s="64"/>
    </row>
    <row r="15" spans="1:17">
      <c r="A15" s="39">
        <v>5</v>
      </c>
      <c r="B15" s="39">
        <v>2</v>
      </c>
      <c r="C15" s="39">
        <v>1</v>
      </c>
      <c r="D15" s="39"/>
      <c r="E15" s="39"/>
      <c r="F15" s="41" t="s">
        <v>2</v>
      </c>
      <c r="G15" s="48"/>
      <c r="H15" s="48"/>
      <c r="I15" s="50"/>
      <c r="J15" s="82"/>
      <c r="K15" s="53"/>
      <c r="L15" s="48"/>
      <c r="M15" s="51"/>
      <c r="N15" s="63"/>
      <c r="O15" s="45"/>
      <c r="P15" s="53"/>
      <c r="Q15" s="64"/>
    </row>
    <row r="16" spans="1:17">
      <c r="A16" s="39">
        <v>5</v>
      </c>
      <c r="B16" s="39">
        <v>2</v>
      </c>
      <c r="C16" s="39">
        <v>1</v>
      </c>
      <c r="D16" s="39">
        <v>1</v>
      </c>
      <c r="E16" s="39"/>
      <c r="F16" s="41" t="s">
        <v>3</v>
      </c>
      <c r="G16" s="48"/>
      <c r="H16" s="48"/>
      <c r="I16" s="50"/>
      <c r="J16" s="82"/>
      <c r="K16" s="53"/>
      <c r="L16" s="48"/>
      <c r="M16" s="51"/>
      <c r="N16" s="63"/>
      <c r="O16" s="45"/>
      <c r="P16" s="53"/>
      <c r="Q16" s="64"/>
    </row>
    <row r="17" spans="1:23">
      <c r="A17" s="39">
        <v>5</v>
      </c>
      <c r="B17" s="39">
        <v>2</v>
      </c>
      <c r="C17" s="39">
        <v>1</v>
      </c>
      <c r="D17" s="39">
        <v>1</v>
      </c>
      <c r="E17" s="39">
        <v>2</v>
      </c>
      <c r="F17" s="41" t="s">
        <v>337</v>
      </c>
      <c r="G17" s="48"/>
      <c r="H17" s="48"/>
      <c r="I17" s="50"/>
      <c r="J17" s="82"/>
      <c r="K17" s="53"/>
      <c r="L17" s="48"/>
      <c r="M17" s="51"/>
      <c r="N17" s="63"/>
      <c r="O17" s="45"/>
      <c r="P17" s="53"/>
      <c r="Q17" s="64"/>
    </row>
    <row r="18" spans="1:23">
      <c r="A18" s="39"/>
      <c r="B18" s="39"/>
      <c r="C18" s="39"/>
      <c r="D18" s="39"/>
      <c r="E18" s="39"/>
      <c r="F18" s="41" t="s">
        <v>361</v>
      </c>
      <c r="G18" s="41">
        <v>2</v>
      </c>
      <c r="H18" s="41" t="s">
        <v>57</v>
      </c>
      <c r="I18" s="44">
        <v>270000</v>
      </c>
      <c r="J18" s="49">
        <f t="shared" ref="J18:J53" si="1">I18*G18</f>
        <v>540000</v>
      </c>
      <c r="K18" s="44">
        <v>0</v>
      </c>
      <c r="L18" s="44">
        <v>0</v>
      </c>
      <c r="M18" s="44">
        <v>0</v>
      </c>
      <c r="N18" s="74">
        <f t="shared" ref="N18:N54" si="2">M18*K18</f>
        <v>0</v>
      </c>
      <c r="O18" s="75">
        <f t="shared" ref="O18:O46" si="3">N18-J18</f>
        <v>-540000</v>
      </c>
      <c r="P18" s="76"/>
      <c r="Q18" s="64"/>
    </row>
    <row r="19" spans="1:23">
      <c r="A19" s="39"/>
      <c r="B19" s="39"/>
      <c r="C19" s="39"/>
      <c r="D19" s="39"/>
      <c r="E19" s="39"/>
      <c r="F19" s="41" t="s">
        <v>339</v>
      </c>
      <c r="G19" s="41">
        <v>2</v>
      </c>
      <c r="H19" s="41" t="s">
        <v>57</v>
      </c>
      <c r="I19" s="44">
        <v>250000</v>
      </c>
      <c r="J19" s="49">
        <f t="shared" si="1"/>
        <v>500000</v>
      </c>
      <c r="K19" s="44">
        <v>0</v>
      </c>
      <c r="L19" s="44">
        <v>0</v>
      </c>
      <c r="M19" s="44">
        <v>0</v>
      </c>
      <c r="N19" s="74">
        <f t="shared" si="2"/>
        <v>0</v>
      </c>
      <c r="O19" s="75">
        <f t="shared" si="3"/>
        <v>-500000</v>
      </c>
      <c r="P19" s="76"/>
      <c r="Q19" s="64"/>
    </row>
    <row r="20" spans="1:23">
      <c r="A20" s="39"/>
      <c r="B20" s="39"/>
      <c r="C20" s="39"/>
      <c r="D20" s="39"/>
      <c r="E20" s="39"/>
      <c r="F20" s="41" t="s">
        <v>340</v>
      </c>
      <c r="G20" s="41">
        <v>2</v>
      </c>
      <c r="H20" s="41" t="s">
        <v>57</v>
      </c>
      <c r="I20" s="44">
        <v>250000</v>
      </c>
      <c r="J20" s="49">
        <f t="shared" si="1"/>
        <v>500000</v>
      </c>
      <c r="K20" s="44">
        <v>0</v>
      </c>
      <c r="L20" s="44">
        <v>0</v>
      </c>
      <c r="M20" s="44">
        <v>0</v>
      </c>
      <c r="N20" s="74">
        <f t="shared" si="2"/>
        <v>0</v>
      </c>
      <c r="O20" s="75">
        <f t="shared" si="3"/>
        <v>-500000</v>
      </c>
      <c r="P20" s="76"/>
      <c r="Q20" s="64"/>
    </row>
    <row r="21" spans="1:23">
      <c r="A21" s="39"/>
      <c r="B21" s="39"/>
      <c r="C21" s="39"/>
      <c r="D21" s="39"/>
      <c r="E21" s="39"/>
      <c r="F21" s="41" t="s">
        <v>9</v>
      </c>
      <c r="G21" s="41"/>
      <c r="H21" s="41"/>
      <c r="I21" s="44"/>
      <c r="J21" s="49"/>
      <c r="K21" s="76"/>
      <c r="L21" s="77"/>
      <c r="M21" s="87"/>
      <c r="N21" s="74"/>
      <c r="O21" s="75"/>
      <c r="P21" s="76"/>
      <c r="Q21" s="64"/>
    </row>
    <row r="22" spans="1:23">
      <c r="A22" s="39">
        <v>5</v>
      </c>
      <c r="B22" s="39">
        <v>2</v>
      </c>
      <c r="C22" s="39">
        <v>2</v>
      </c>
      <c r="D22" s="39"/>
      <c r="E22" s="39"/>
      <c r="F22" s="41"/>
      <c r="G22" s="41"/>
      <c r="H22" s="41"/>
      <c r="I22" s="44"/>
      <c r="J22" s="49"/>
      <c r="K22" s="76"/>
      <c r="L22" s="77"/>
      <c r="M22" s="87"/>
      <c r="N22" s="74"/>
      <c r="O22" s="75"/>
      <c r="P22" s="76"/>
      <c r="Q22" s="64"/>
    </row>
    <row r="23" spans="1:23">
      <c r="A23" s="39">
        <v>5</v>
      </c>
      <c r="B23" s="39">
        <v>2</v>
      </c>
      <c r="C23" s="39">
        <v>2</v>
      </c>
      <c r="D23" s="39">
        <v>6</v>
      </c>
      <c r="E23" s="39"/>
      <c r="F23" s="41" t="s">
        <v>157</v>
      </c>
      <c r="G23" s="41"/>
      <c r="H23" s="41"/>
      <c r="I23" s="44"/>
      <c r="J23" s="49"/>
      <c r="K23" s="76"/>
      <c r="L23" s="77"/>
      <c r="M23" s="87"/>
      <c r="N23" s="74"/>
      <c r="O23" s="75"/>
      <c r="P23" s="76"/>
      <c r="Q23" s="64"/>
    </row>
    <row r="24" spans="1:23">
      <c r="A24" s="39">
        <v>5</v>
      </c>
      <c r="B24" s="39">
        <v>2</v>
      </c>
      <c r="C24" s="39">
        <v>2</v>
      </c>
      <c r="D24" s="39">
        <v>6</v>
      </c>
      <c r="E24" s="39">
        <v>2</v>
      </c>
      <c r="F24" s="41" t="s">
        <v>215</v>
      </c>
      <c r="G24" s="41"/>
      <c r="H24" s="41"/>
      <c r="I24" s="44"/>
      <c r="J24" s="49"/>
      <c r="K24" s="76"/>
      <c r="L24" s="77"/>
      <c r="M24" s="87"/>
      <c r="N24" s="74"/>
      <c r="O24" s="75"/>
      <c r="P24" s="76"/>
      <c r="Q24" s="64"/>
    </row>
    <row r="25" spans="1:23">
      <c r="A25" s="39"/>
      <c r="B25" s="39"/>
      <c r="C25" s="39"/>
      <c r="D25" s="39"/>
      <c r="E25" s="39"/>
      <c r="F25" s="41" t="s">
        <v>341</v>
      </c>
      <c r="G25" s="42">
        <v>10000</v>
      </c>
      <c r="H25" s="41" t="s">
        <v>208</v>
      </c>
      <c r="I25" s="44">
        <v>200</v>
      </c>
      <c r="J25" s="49">
        <f t="shared" si="1"/>
        <v>2000000</v>
      </c>
      <c r="K25" s="91">
        <v>0</v>
      </c>
      <c r="L25" s="44">
        <v>0</v>
      </c>
      <c r="M25" s="44">
        <v>0</v>
      </c>
      <c r="N25" s="74">
        <f t="shared" si="2"/>
        <v>0</v>
      </c>
      <c r="O25" s="75">
        <f t="shared" si="3"/>
        <v>-2000000</v>
      </c>
      <c r="P25" s="76"/>
      <c r="Q25" s="64"/>
    </row>
    <row r="26" spans="1:23">
      <c r="A26" s="39">
        <v>5</v>
      </c>
      <c r="B26" s="39">
        <v>2</v>
      </c>
      <c r="C26" s="39">
        <v>2</v>
      </c>
      <c r="D26" s="39">
        <v>6</v>
      </c>
      <c r="E26" s="39">
        <v>3</v>
      </c>
      <c r="F26" s="41" t="s">
        <v>217</v>
      </c>
      <c r="G26" s="41"/>
      <c r="H26" s="41"/>
      <c r="I26" s="44"/>
      <c r="J26" s="49"/>
      <c r="K26" s="76"/>
      <c r="L26" s="77"/>
      <c r="M26" s="87"/>
      <c r="N26" s="74"/>
      <c r="O26" s="75"/>
      <c r="P26" s="76"/>
      <c r="Q26" s="64"/>
    </row>
    <row r="27" spans="1:23">
      <c r="A27" s="39"/>
      <c r="B27" s="39"/>
      <c r="C27" s="39"/>
      <c r="D27" s="39"/>
      <c r="E27" s="39"/>
      <c r="F27" s="41" t="s">
        <v>362</v>
      </c>
      <c r="G27" s="41">
        <v>9</v>
      </c>
      <c r="H27" s="41" t="s">
        <v>359</v>
      </c>
      <c r="I27" s="44">
        <v>50000</v>
      </c>
      <c r="J27" s="49">
        <f t="shared" si="1"/>
        <v>450000</v>
      </c>
      <c r="K27" s="44">
        <v>0</v>
      </c>
      <c r="L27" s="44">
        <v>0</v>
      </c>
      <c r="M27" s="44">
        <v>0</v>
      </c>
      <c r="N27" s="74">
        <f t="shared" si="2"/>
        <v>0</v>
      </c>
      <c r="O27" s="75">
        <f t="shared" si="3"/>
        <v>-450000</v>
      </c>
      <c r="P27" s="76"/>
      <c r="Q27" s="64"/>
    </row>
    <row r="28" spans="1:23">
      <c r="A28" s="39"/>
      <c r="B28" s="39"/>
      <c r="C28" s="39"/>
      <c r="D28" s="39"/>
      <c r="E28" s="39"/>
      <c r="F28" s="41"/>
      <c r="G28" s="41"/>
      <c r="H28" s="41"/>
      <c r="I28" s="44"/>
      <c r="J28" s="49"/>
      <c r="K28" s="76"/>
      <c r="L28" s="77"/>
      <c r="M28" s="87"/>
      <c r="N28" s="74"/>
      <c r="O28" s="75"/>
      <c r="P28" s="76"/>
      <c r="Q28" s="64"/>
    </row>
    <row r="29" spans="1:23">
      <c r="A29" s="39">
        <v>5</v>
      </c>
      <c r="B29" s="39">
        <v>2</v>
      </c>
      <c r="C29" s="39">
        <v>2</v>
      </c>
      <c r="D29" s="39">
        <v>7</v>
      </c>
      <c r="E29" s="39"/>
      <c r="F29" s="41" t="s">
        <v>342</v>
      </c>
      <c r="G29" s="41"/>
      <c r="H29" s="41"/>
      <c r="I29" s="44"/>
      <c r="J29" s="49"/>
      <c r="K29" s="76"/>
      <c r="L29" s="77"/>
      <c r="M29" s="87"/>
      <c r="N29" s="74"/>
      <c r="O29" s="75"/>
      <c r="P29" s="76"/>
      <c r="Q29" s="64"/>
    </row>
    <row r="30" spans="1:23">
      <c r="A30" s="39">
        <v>5</v>
      </c>
      <c r="B30" s="39">
        <v>2</v>
      </c>
      <c r="C30" s="39">
        <v>2</v>
      </c>
      <c r="D30" s="39">
        <v>7</v>
      </c>
      <c r="E30" s="39">
        <v>5</v>
      </c>
      <c r="F30" s="41" t="s">
        <v>343</v>
      </c>
      <c r="G30" s="41"/>
      <c r="H30" s="41"/>
      <c r="I30" s="44"/>
      <c r="J30" s="49"/>
      <c r="K30" s="76"/>
      <c r="L30" s="77"/>
      <c r="M30" s="74"/>
      <c r="N30" s="74"/>
      <c r="O30" s="75"/>
      <c r="P30" s="76"/>
      <c r="Q30" s="64"/>
    </row>
    <row r="31" spans="1:23">
      <c r="A31" s="39"/>
      <c r="B31" s="39"/>
      <c r="C31" s="39"/>
      <c r="D31" s="39"/>
      <c r="E31" s="39"/>
      <c r="F31" s="41" t="s">
        <v>344</v>
      </c>
      <c r="G31" s="41"/>
      <c r="H31" s="41"/>
      <c r="I31" s="44"/>
      <c r="J31" s="49"/>
      <c r="K31" s="76"/>
      <c r="L31" s="77"/>
      <c r="M31" s="74"/>
      <c r="N31" s="74"/>
      <c r="O31" s="75"/>
      <c r="P31" s="76"/>
      <c r="Q31" s="64"/>
    </row>
    <row r="32" spans="1:23" s="180" customFormat="1">
      <c r="A32" s="175"/>
      <c r="B32" s="175"/>
      <c r="C32" s="175"/>
      <c r="D32" s="175"/>
      <c r="E32" s="175"/>
      <c r="F32" s="175" t="s">
        <v>471</v>
      </c>
      <c r="G32" s="175">
        <v>140</v>
      </c>
      <c r="H32" s="175" t="s">
        <v>360</v>
      </c>
      <c r="I32" s="176">
        <v>350000</v>
      </c>
      <c r="J32" s="177">
        <f t="shared" si="1"/>
        <v>49000000</v>
      </c>
      <c r="K32" s="176">
        <v>0</v>
      </c>
      <c r="L32" s="176">
        <v>0</v>
      </c>
      <c r="M32" s="176">
        <v>0</v>
      </c>
      <c r="N32" s="178">
        <f t="shared" si="2"/>
        <v>0</v>
      </c>
      <c r="O32" s="176">
        <f t="shared" si="3"/>
        <v>-49000000</v>
      </c>
      <c r="P32" s="177"/>
      <c r="Q32" s="179"/>
      <c r="U32" s="182"/>
      <c r="V32" s="182"/>
      <c r="W32" s="182"/>
    </row>
    <row r="33" spans="1:23">
      <c r="A33" s="39"/>
      <c r="B33" s="39"/>
      <c r="C33" s="39"/>
      <c r="D33" s="39"/>
      <c r="E33" s="39"/>
      <c r="F33" s="41" t="s">
        <v>344</v>
      </c>
      <c r="G33" s="41"/>
      <c r="H33" s="41"/>
      <c r="I33" s="44"/>
      <c r="J33" s="49"/>
      <c r="K33" s="76"/>
      <c r="L33" s="77"/>
      <c r="M33" s="74"/>
      <c r="N33" s="74"/>
      <c r="O33" s="75"/>
      <c r="P33" s="76"/>
      <c r="Q33" s="64"/>
    </row>
    <row r="34" spans="1:23">
      <c r="A34" s="39"/>
      <c r="B34" s="39"/>
      <c r="C34" s="39"/>
      <c r="D34" s="39"/>
      <c r="E34" s="39"/>
      <c r="F34" s="41"/>
      <c r="G34" s="41"/>
      <c r="H34" s="41"/>
      <c r="I34" s="44"/>
      <c r="J34" s="49"/>
      <c r="K34" s="76"/>
      <c r="L34" s="77"/>
      <c r="M34" s="74"/>
      <c r="N34" s="74"/>
      <c r="O34" s="75"/>
      <c r="P34" s="76"/>
      <c r="Q34" s="64"/>
    </row>
    <row r="35" spans="1:23">
      <c r="A35" s="39">
        <v>5</v>
      </c>
      <c r="B35" s="39">
        <v>2</v>
      </c>
      <c r="C35" s="39">
        <v>2</v>
      </c>
      <c r="D35" s="39">
        <v>15</v>
      </c>
      <c r="E35" s="39"/>
      <c r="F35" s="41" t="s">
        <v>345</v>
      </c>
      <c r="G35" s="41"/>
      <c r="H35" s="41"/>
      <c r="I35" s="44"/>
      <c r="J35" s="49"/>
      <c r="K35" s="76"/>
      <c r="L35" s="77"/>
      <c r="M35" s="74"/>
      <c r="N35" s="74"/>
      <c r="O35" s="75"/>
      <c r="P35" s="76"/>
      <c r="Q35" s="64"/>
    </row>
    <row r="36" spans="1:23">
      <c r="A36" s="39">
        <v>5</v>
      </c>
      <c r="B36" s="39">
        <v>2</v>
      </c>
      <c r="C36" s="39">
        <v>2</v>
      </c>
      <c r="D36" s="39">
        <v>15</v>
      </c>
      <c r="E36" s="39">
        <v>1</v>
      </c>
      <c r="F36" s="41" t="s">
        <v>346</v>
      </c>
      <c r="G36" s="41"/>
      <c r="H36" s="41"/>
      <c r="I36" s="44"/>
      <c r="J36" s="49"/>
      <c r="K36" s="76"/>
      <c r="L36" s="77"/>
      <c r="M36" s="87"/>
      <c r="N36" s="74"/>
      <c r="O36" s="75"/>
      <c r="P36" s="44"/>
    </row>
    <row r="37" spans="1:23">
      <c r="A37" s="39"/>
      <c r="B37" s="39"/>
      <c r="C37" s="39"/>
      <c r="D37" s="39"/>
      <c r="E37" s="39"/>
      <c r="F37" s="41" t="s">
        <v>347</v>
      </c>
      <c r="G37" s="41">
        <v>1</v>
      </c>
      <c r="H37" s="41" t="s">
        <v>142</v>
      </c>
      <c r="I37" s="44">
        <v>20000000</v>
      </c>
      <c r="J37" s="49">
        <f t="shared" si="1"/>
        <v>20000000</v>
      </c>
      <c r="K37" s="44">
        <v>0</v>
      </c>
      <c r="L37" s="44">
        <v>0</v>
      </c>
      <c r="M37" s="44">
        <v>0</v>
      </c>
      <c r="N37" s="74">
        <f t="shared" si="2"/>
        <v>0</v>
      </c>
      <c r="O37" s="75">
        <f t="shared" si="3"/>
        <v>-20000000</v>
      </c>
      <c r="P37" s="44"/>
    </row>
    <row r="38" spans="1:23">
      <c r="A38" s="39"/>
      <c r="B38" s="39"/>
      <c r="C38" s="39"/>
      <c r="D38" s="39"/>
      <c r="E38" s="39"/>
      <c r="F38" s="41"/>
      <c r="G38" s="41"/>
      <c r="H38" s="41"/>
      <c r="I38" s="44"/>
      <c r="J38" s="49"/>
      <c r="K38" s="76"/>
      <c r="L38" s="77"/>
      <c r="M38" s="74"/>
      <c r="N38" s="74"/>
      <c r="O38" s="75"/>
      <c r="P38" s="44"/>
    </row>
    <row r="39" spans="1:23">
      <c r="A39" s="39">
        <v>5</v>
      </c>
      <c r="B39" s="39">
        <v>2</v>
      </c>
      <c r="C39" s="39">
        <v>2</v>
      </c>
      <c r="D39" s="39">
        <v>15</v>
      </c>
      <c r="E39" s="39">
        <v>2</v>
      </c>
      <c r="F39" s="41" t="s">
        <v>348</v>
      </c>
      <c r="G39" s="41"/>
      <c r="H39" s="41"/>
      <c r="I39" s="44"/>
      <c r="J39" s="49"/>
      <c r="K39" s="76"/>
      <c r="L39" s="77"/>
      <c r="M39" s="87"/>
      <c r="N39" s="74"/>
      <c r="O39" s="75"/>
      <c r="P39" s="44"/>
    </row>
    <row r="40" spans="1:23">
      <c r="A40" s="39"/>
      <c r="B40" s="39"/>
      <c r="C40" s="39"/>
      <c r="D40" s="39"/>
      <c r="E40" s="39"/>
      <c r="F40" s="41"/>
      <c r="G40" s="41"/>
      <c r="H40" s="41"/>
      <c r="I40" s="44"/>
      <c r="J40" s="49"/>
      <c r="K40" s="76"/>
      <c r="L40" s="77"/>
      <c r="M40" s="74"/>
      <c r="N40" s="74"/>
      <c r="O40" s="75"/>
      <c r="P40" s="44"/>
    </row>
    <row r="41" spans="1:23">
      <c r="A41" s="39" t="s">
        <v>338</v>
      </c>
      <c r="B41" s="39" t="s">
        <v>338</v>
      </c>
      <c r="C41" s="39" t="s">
        <v>338</v>
      </c>
      <c r="D41" s="39" t="s">
        <v>338</v>
      </c>
      <c r="E41" s="39"/>
      <c r="F41" s="41" t="s">
        <v>349</v>
      </c>
      <c r="G41" s="41">
        <v>1</v>
      </c>
      <c r="H41" s="41" t="s">
        <v>176</v>
      </c>
      <c r="I41" s="44">
        <v>22610000</v>
      </c>
      <c r="J41" s="49">
        <f t="shared" si="1"/>
        <v>22610000</v>
      </c>
      <c r="K41" s="76">
        <v>0</v>
      </c>
      <c r="L41" s="77">
        <v>0</v>
      </c>
      <c r="M41" s="74">
        <v>0</v>
      </c>
      <c r="N41" s="74">
        <f t="shared" si="2"/>
        <v>0</v>
      </c>
      <c r="O41" s="75">
        <f t="shared" si="3"/>
        <v>-22610000</v>
      </c>
      <c r="P41" s="44"/>
    </row>
    <row r="42" spans="1:23">
      <c r="A42" s="39"/>
      <c r="B42" s="39"/>
      <c r="C42" s="39"/>
      <c r="D42" s="39"/>
      <c r="E42" s="39"/>
      <c r="G42" s="41"/>
      <c r="H42" s="41"/>
      <c r="I42" s="41"/>
      <c r="J42" s="50"/>
      <c r="K42" s="53"/>
      <c r="L42" s="48"/>
      <c r="M42" s="63"/>
      <c r="N42" s="63"/>
      <c r="O42" s="45"/>
      <c r="P42" s="41"/>
      <c r="U42" s="181" t="s">
        <v>570</v>
      </c>
      <c r="V42" s="181" t="s">
        <v>571</v>
      </c>
      <c r="W42" s="181" t="s">
        <v>572</v>
      </c>
    </row>
    <row r="43" spans="1:23">
      <c r="A43" s="39">
        <v>5</v>
      </c>
      <c r="B43" s="39">
        <v>2</v>
      </c>
      <c r="C43" s="39">
        <v>2</v>
      </c>
      <c r="D43" s="39">
        <v>17</v>
      </c>
      <c r="E43" s="39"/>
      <c r="F43" s="41" t="s">
        <v>350</v>
      </c>
      <c r="G43" s="41"/>
      <c r="H43" s="41"/>
      <c r="I43" s="41"/>
      <c r="J43" s="50"/>
      <c r="K43" s="53"/>
      <c r="L43" s="48"/>
      <c r="M43" s="51"/>
      <c r="N43" s="63"/>
      <c r="O43" s="45"/>
      <c r="P43" s="41"/>
      <c r="R43" s="31" t="s">
        <v>554</v>
      </c>
      <c r="S43" s="31" t="s">
        <v>555</v>
      </c>
      <c r="T43" s="31" t="s">
        <v>556</v>
      </c>
      <c r="U43" s="181">
        <v>2000000</v>
      </c>
      <c r="V43" s="181">
        <v>1</v>
      </c>
      <c r="W43" s="181">
        <f>U43*V43</f>
        <v>2000000</v>
      </c>
    </row>
    <row r="44" spans="1:23">
      <c r="A44" s="39">
        <v>5</v>
      </c>
      <c r="B44" s="39">
        <v>2</v>
      </c>
      <c r="C44" s="39">
        <v>2</v>
      </c>
      <c r="D44" s="39">
        <v>17</v>
      </c>
      <c r="E44" s="39">
        <v>1</v>
      </c>
      <c r="F44" s="41" t="s">
        <v>351</v>
      </c>
      <c r="G44" s="41"/>
      <c r="H44" s="41"/>
      <c r="I44" s="41"/>
      <c r="J44" s="50"/>
      <c r="K44" s="53"/>
      <c r="L44" s="48"/>
      <c r="M44" s="63"/>
      <c r="N44" s="63"/>
      <c r="O44" s="45"/>
      <c r="P44" s="41"/>
      <c r="S44" s="31" t="s">
        <v>557</v>
      </c>
      <c r="T44" s="31" t="s">
        <v>552</v>
      </c>
      <c r="U44" s="181">
        <v>1000000</v>
      </c>
      <c r="V44" s="181">
        <v>2</v>
      </c>
      <c r="W44" s="181">
        <f t="shared" ref="W44:W46" si="4">U44*V44</f>
        <v>2000000</v>
      </c>
    </row>
    <row r="45" spans="1:23">
      <c r="A45" s="39"/>
      <c r="B45" s="39"/>
      <c r="C45" s="39"/>
      <c r="D45" s="39"/>
      <c r="E45" s="39"/>
      <c r="F45" s="41"/>
      <c r="G45" s="41"/>
      <c r="H45" s="41"/>
      <c r="I45" s="41"/>
      <c r="J45" s="50"/>
      <c r="K45" s="53"/>
      <c r="L45" s="48"/>
      <c r="M45" s="63"/>
      <c r="N45" s="63"/>
      <c r="O45" s="45"/>
      <c r="P45" s="41"/>
      <c r="S45" s="31" t="s">
        <v>568</v>
      </c>
      <c r="T45" s="31" t="s">
        <v>569</v>
      </c>
      <c r="U45" s="181">
        <v>1000000</v>
      </c>
      <c r="V45" s="181">
        <v>2</v>
      </c>
      <c r="W45" s="181">
        <f t="shared" si="4"/>
        <v>2000000</v>
      </c>
    </row>
    <row r="46" spans="1:23">
      <c r="A46" s="39" t="s">
        <v>338</v>
      </c>
      <c r="B46" s="39" t="s">
        <v>338</v>
      </c>
      <c r="C46" s="39" t="s">
        <v>338</v>
      </c>
      <c r="D46" s="39" t="s">
        <v>338</v>
      </c>
      <c r="E46" s="39"/>
      <c r="F46" s="41" t="s">
        <v>352</v>
      </c>
      <c r="G46" s="41">
        <v>1</v>
      </c>
      <c r="H46" s="41" t="s">
        <v>176</v>
      </c>
      <c r="I46" s="44">
        <v>35000000</v>
      </c>
      <c r="J46" s="49">
        <f t="shared" si="1"/>
        <v>35000000</v>
      </c>
      <c r="K46" s="76">
        <v>0</v>
      </c>
      <c r="L46" s="76">
        <v>0</v>
      </c>
      <c r="M46" s="74">
        <v>0</v>
      </c>
      <c r="N46" s="74">
        <f t="shared" si="2"/>
        <v>0</v>
      </c>
      <c r="O46" s="75">
        <f t="shared" si="3"/>
        <v>-35000000</v>
      </c>
      <c r="P46" s="44"/>
      <c r="S46" s="31" t="s">
        <v>558</v>
      </c>
      <c r="T46" s="31" t="s">
        <v>559</v>
      </c>
      <c r="U46" s="181">
        <v>1000000</v>
      </c>
      <c r="V46" s="181">
        <v>2</v>
      </c>
      <c r="W46" s="181">
        <f t="shared" si="4"/>
        <v>2000000</v>
      </c>
    </row>
    <row r="47" spans="1:23">
      <c r="A47" s="39"/>
      <c r="B47" s="39"/>
      <c r="C47" s="39"/>
      <c r="D47" s="39"/>
      <c r="E47" s="39"/>
      <c r="F47" s="41" t="s">
        <v>353</v>
      </c>
      <c r="G47" s="41"/>
      <c r="H47" s="41"/>
      <c r="I47" s="44"/>
      <c r="J47" s="49"/>
      <c r="K47" s="76"/>
      <c r="L47" s="77"/>
      <c r="M47" s="74"/>
      <c r="N47" s="74"/>
      <c r="O47" s="75"/>
      <c r="P47" s="44"/>
    </row>
    <row r="48" spans="1:23">
      <c r="A48" s="39">
        <v>5</v>
      </c>
      <c r="B48" s="39">
        <v>2</v>
      </c>
      <c r="C48" s="39">
        <v>2</v>
      </c>
      <c r="D48" s="39">
        <v>27</v>
      </c>
      <c r="E48" s="39">
        <v>1</v>
      </c>
      <c r="F48" s="41" t="s">
        <v>354</v>
      </c>
      <c r="G48" s="41"/>
      <c r="H48" s="41"/>
      <c r="I48" s="44"/>
      <c r="J48" s="49"/>
      <c r="K48" s="76"/>
      <c r="L48" s="76"/>
      <c r="M48" s="74"/>
      <c r="N48" s="74"/>
      <c r="O48" s="75"/>
      <c r="P48" s="44"/>
      <c r="R48" s="31" t="s">
        <v>560</v>
      </c>
      <c r="S48" s="31" t="s">
        <v>561</v>
      </c>
      <c r="T48" s="31" t="s">
        <v>562</v>
      </c>
      <c r="U48" s="181">
        <v>1000000</v>
      </c>
      <c r="V48" s="181">
        <v>2</v>
      </c>
      <c r="W48" s="181">
        <f t="shared" ref="W48:W51" si="5">U48*V48</f>
        <v>2000000</v>
      </c>
    </row>
    <row r="49" spans="1:23">
      <c r="A49" s="39"/>
      <c r="B49" s="39"/>
      <c r="C49" s="39"/>
      <c r="D49" s="39"/>
      <c r="E49" s="39"/>
      <c r="F49" s="41"/>
      <c r="G49" s="41"/>
      <c r="H49" s="41"/>
      <c r="I49" s="44"/>
      <c r="J49" s="49"/>
      <c r="K49" s="76"/>
      <c r="L49" s="77"/>
      <c r="M49" s="74"/>
      <c r="N49" s="74"/>
      <c r="O49" s="75"/>
      <c r="P49" s="44"/>
      <c r="S49" s="31" t="s">
        <v>563</v>
      </c>
      <c r="T49" s="31" t="s">
        <v>564</v>
      </c>
      <c r="U49" s="181">
        <v>1000000</v>
      </c>
      <c r="V49" s="181">
        <v>2</v>
      </c>
      <c r="W49" s="181">
        <f t="shared" si="5"/>
        <v>2000000</v>
      </c>
    </row>
    <row r="50" spans="1:23">
      <c r="A50" s="39" t="s">
        <v>338</v>
      </c>
      <c r="B50" s="39" t="s">
        <v>338</v>
      </c>
      <c r="C50" s="39" t="s">
        <v>338</v>
      </c>
      <c r="D50" s="39" t="s">
        <v>338</v>
      </c>
      <c r="E50" s="39" t="s">
        <v>338</v>
      </c>
      <c r="F50" s="97" t="s">
        <v>355</v>
      </c>
      <c r="G50" s="41">
        <v>1</v>
      </c>
      <c r="H50" s="41" t="s">
        <v>176</v>
      </c>
      <c r="I50" s="44">
        <v>18000000</v>
      </c>
      <c r="J50" s="49">
        <f t="shared" si="1"/>
        <v>18000000</v>
      </c>
      <c r="K50" s="76">
        <v>0</v>
      </c>
      <c r="L50" s="76">
        <v>0</v>
      </c>
      <c r="M50" s="74">
        <v>0</v>
      </c>
      <c r="N50" s="74">
        <f t="shared" si="2"/>
        <v>0</v>
      </c>
      <c r="O50" s="75">
        <f t="shared" ref="O50:O54" si="6">N50-J50</f>
        <v>-18000000</v>
      </c>
      <c r="P50" s="44"/>
      <c r="S50" s="31" t="s">
        <v>566</v>
      </c>
      <c r="T50" s="31" t="s">
        <v>565</v>
      </c>
      <c r="U50" s="181">
        <v>1000000</v>
      </c>
      <c r="V50" s="181">
        <v>2</v>
      </c>
      <c r="W50" s="181">
        <f t="shared" si="5"/>
        <v>2000000</v>
      </c>
    </row>
    <row r="51" spans="1:23">
      <c r="A51" s="39"/>
      <c r="B51" s="39"/>
      <c r="C51" s="39"/>
      <c r="D51" s="39"/>
      <c r="E51" s="39"/>
      <c r="F51" s="41"/>
      <c r="G51" s="41"/>
      <c r="H51" s="41"/>
      <c r="I51" s="44"/>
      <c r="J51" s="49"/>
      <c r="K51" s="76"/>
      <c r="L51" s="77"/>
      <c r="M51" s="87"/>
      <c r="N51" s="74"/>
      <c r="O51" s="75"/>
      <c r="P51" s="44"/>
      <c r="S51" s="31" t="s">
        <v>567</v>
      </c>
      <c r="T51" s="31" t="s">
        <v>553</v>
      </c>
      <c r="U51" s="181">
        <v>1000000</v>
      </c>
      <c r="V51" s="181">
        <v>2</v>
      </c>
      <c r="W51" s="181">
        <f t="shared" si="5"/>
        <v>2000000</v>
      </c>
    </row>
    <row r="52" spans="1:23">
      <c r="A52" s="39">
        <v>5</v>
      </c>
      <c r="B52" s="39">
        <v>2</v>
      </c>
      <c r="C52" s="39">
        <v>2</v>
      </c>
      <c r="D52" s="39">
        <v>27</v>
      </c>
      <c r="E52" s="39">
        <v>4</v>
      </c>
      <c r="F52" s="41" t="s">
        <v>356</v>
      </c>
      <c r="G52" s="41"/>
      <c r="H52" s="41"/>
      <c r="I52" s="44"/>
      <c r="J52" s="49"/>
      <c r="K52" s="76"/>
      <c r="L52" s="77"/>
      <c r="M52" s="74"/>
      <c r="N52" s="74"/>
      <c r="O52" s="75"/>
      <c r="P52" s="44"/>
    </row>
    <row r="53" spans="1:23">
      <c r="A53" s="39" t="s">
        <v>338</v>
      </c>
      <c r="B53" s="39" t="s">
        <v>338</v>
      </c>
      <c r="C53" s="39" t="s">
        <v>338</v>
      </c>
      <c r="D53" s="39" t="s">
        <v>338</v>
      </c>
      <c r="E53" s="39" t="s">
        <v>338</v>
      </c>
      <c r="F53" s="41" t="s">
        <v>357</v>
      </c>
      <c r="G53" s="41">
        <v>4</v>
      </c>
      <c r="H53" s="41" t="s">
        <v>456</v>
      </c>
      <c r="I53" s="44">
        <v>250000</v>
      </c>
      <c r="J53" s="49">
        <f t="shared" si="1"/>
        <v>1000000</v>
      </c>
      <c r="K53" s="76">
        <v>0</v>
      </c>
      <c r="L53" s="41">
        <v>0</v>
      </c>
      <c r="M53" s="63">
        <v>0</v>
      </c>
      <c r="N53" s="63">
        <f t="shared" si="2"/>
        <v>0</v>
      </c>
      <c r="O53" s="45">
        <f t="shared" si="6"/>
        <v>-1000000</v>
      </c>
      <c r="P53" s="41"/>
    </row>
    <row r="54" spans="1:23">
      <c r="A54" s="39" t="s">
        <v>338</v>
      </c>
      <c r="B54" s="39" t="s">
        <v>338</v>
      </c>
      <c r="C54" s="39" t="s">
        <v>338</v>
      </c>
      <c r="D54" s="39" t="s">
        <v>338</v>
      </c>
      <c r="E54" s="39" t="s">
        <v>338</v>
      </c>
      <c r="F54" s="41" t="s">
        <v>358</v>
      </c>
      <c r="G54" s="41">
        <v>2</v>
      </c>
      <c r="H54" s="41" t="s">
        <v>360</v>
      </c>
      <c r="I54" s="44">
        <v>200000</v>
      </c>
      <c r="J54" s="49">
        <f t="shared" ref="J54" si="7">I54*G54</f>
        <v>400000</v>
      </c>
      <c r="K54" s="76">
        <v>0</v>
      </c>
      <c r="L54" s="48">
        <v>0</v>
      </c>
      <c r="M54" s="63">
        <v>0</v>
      </c>
      <c r="N54" s="63">
        <f t="shared" si="2"/>
        <v>0</v>
      </c>
      <c r="O54" s="45">
        <f t="shared" si="6"/>
        <v>-400000</v>
      </c>
      <c r="P54" s="41"/>
    </row>
  </sheetData>
  <mergeCells count="37">
    <mergeCell ref="A7:E7"/>
    <mergeCell ref="G7:J7"/>
    <mergeCell ref="K7:L7"/>
    <mergeCell ref="M7:N7"/>
    <mergeCell ref="A8:E8"/>
    <mergeCell ref="G8:J8"/>
    <mergeCell ref="K8:L8"/>
    <mergeCell ref="M8:N8"/>
    <mergeCell ref="G5:J5"/>
    <mergeCell ref="K5:L5"/>
    <mergeCell ref="M5:N5"/>
    <mergeCell ref="A6:E6"/>
    <mergeCell ref="G6:J6"/>
    <mergeCell ref="K6:L6"/>
    <mergeCell ref="M6:N6"/>
    <mergeCell ref="A3:E3"/>
    <mergeCell ref="G3:J3"/>
    <mergeCell ref="K3:L3"/>
    <mergeCell ref="M3:N3"/>
    <mergeCell ref="G4:J4"/>
    <mergeCell ref="K4:L4"/>
    <mergeCell ref="M4:N4"/>
    <mergeCell ref="A1:E2"/>
    <mergeCell ref="F1:J1"/>
    <mergeCell ref="K1:N1"/>
    <mergeCell ref="G2:J2"/>
    <mergeCell ref="K2:L2"/>
    <mergeCell ref="M2:N2"/>
    <mergeCell ref="O10:P11"/>
    <mergeCell ref="G11:I11"/>
    <mergeCell ref="J11:J12"/>
    <mergeCell ref="K11:N11"/>
    <mergeCell ref="A13:E13"/>
    <mergeCell ref="A10:E12"/>
    <mergeCell ref="F10:F12"/>
    <mergeCell ref="G10:J10"/>
    <mergeCell ref="K10:N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8"/>
  <sheetViews>
    <sheetView workbookViewId="0">
      <selection activeCell="K21" sqref="K21"/>
    </sheetView>
  </sheetViews>
  <sheetFormatPr defaultRowHeight="15"/>
  <cols>
    <col min="1" max="3" width="1.85546875" bestFit="1" customWidth="1"/>
    <col min="4" max="5" width="2.7109375" bestFit="1" customWidth="1"/>
    <col min="6" max="6" width="39.140625" bestFit="1" customWidth="1"/>
    <col min="12" max="12" width="11.5703125" customWidth="1"/>
    <col min="13" max="13" width="11.85546875" customWidth="1"/>
    <col min="16" max="17" width="9.5703125" bestFit="1" customWidth="1"/>
  </cols>
  <sheetData>
    <row r="1" spans="1:17" s="1" customFormat="1" ht="12.75">
      <c r="A1" s="244" t="s">
        <v>504</v>
      </c>
      <c r="B1" s="244"/>
      <c r="C1" s="244"/>
      <c r="D1" s="244"/>
      <c r="E1" s="244"/>
      <c r="F1" s="244" t="s">
        <v>507</v>
      </c>
      <c r="G1" s="244"/>
      <c r="H1" s="244"/>
      <c r="I1" s="244"/>
      <c r="J1" s="244"/>
      <c r="K1" s="245" t="s">
        <v>508</v>
      </c>
      <c r="L1" s="245"/>
      <c r="M1" s="245"/>
      <c r="N1" s="245"/>
      <c r="O1" s="6"/>
    </row>
    <row r="2" spans="1:17" s="1" customFormat="1" ht="12.75">
      <c r="A2" s="244"/>
      <c r="B2" s="244"/>
      <c r="C2" s="244"/>
      <c r="D2" s="244"/>
      <c r="E2" s="244"/>
      <c r="F2" s="128" t="s">
        <v>505</v>
      </c>
      <c r="G2" s="244" t="s">
        <v>506</v>
      </c>
      <c r="H2" s="244"/>
      <c r="I2" s="244"/>
      <c r="J2" s="244"/>
      <c r="K2" s="244" t="s">
        <v>505</v>
      </c>
      <c r="L2" s="244"/>
      <c r="M2" s="244" t="s">
        <v>506</v>
      </c>
      <c r="N2" s="244"/>
      <c r="O2" s="6"/>
    </row>
    <row r="3" spans="1:17" s="1" customFormat="1" ht="12.75">
      <c r="A3" s="246" t="s">
        <v>472</v>
      </c>
      <c r="B3" s="246"/>
      <c r="C3" s="246"/>
      <c r="D3" s="246"/>
      <c r="E3" s="246"/>
      <c r="F3" s="138" t="s">
        <v>473</v>
      </c>
      <c r="G3" s="236" t="s">
        <v>473</v>
      </c>
      <c r="H3" s="236"/>
      <c r="I3" s="236"/>
      <c r="J3" s="236"/>
      <c r="K3" s="250" t="s">
        <v>474</v>
      </c>
      <c r="L3" s="250"/>
      <c r="M3" s="250" t="s">
        <v>474</v>
      </c>
      <c r="N3" s="250"/>
      <c r="O3" s="6"/>
    </row>
    <row r="4" spans="1:17" s="1" customFormat="1" ht="25.5">
      <c r="A4" s="138" t="s">
        <v>392</v>
      </c>
      <c r="B4" s="138"/>
      <c r="C4" s="138"/>
      <c r="D4" s="138"/>
      <c r="E4" s="138"/>
      <c r="F4" s="138" t="s">
        <v>475</v>
      </c>
      <c r="G4" s="236" t="s">
        <v>475</v>
      </c>
      <c r="H4" s="236"/>
      <c r="I4" s="236"/>
      <c r="J4" s="236"/>
      <c r="K4" s="250" t="s">
        <v>474</v>
      </c>
      <c r="L4" s="250"/>
      <c r="M4" s="250" t="s">
        <v>474</v>
      </c>
      <c r="N4" s="250"/>
      <c r="O4" s="6"/>
    </row>
    <row r="5" spans="1:17" s="1" customFormat="1" ht="25.5">
      <c r="A5" s="138" t="s">
        <v>392</v>
      </c>
      <c r="B5" s="138"/>
      <c r="C5" s="138"/>
      <c r="D5" s="138"/>
      <c r="E5" s="138"/>
      <c r="F5" s="138" t="s">
        <v>476</v>
      </c>
      <c r="G5" s="236" t="s">
        <v>476</v>
      </c>
      <c r="H5" s="236"/>
      <c r="I5" s="236"/>
      <c r="J5" s="236"/>
      <c r="K5" s="250" t="s">
        <v>474</v>
      </c>
      <c r="L5" s="250"/>
      <c r="M5" s="250" t="s">
        <v>474</v>
      </c>
      <c r="N5" s="250"/>
      <c r="O5" s="6"/>
    </row>
    <row r="6" spans="1:17" s="1" customFormat="1" ht="12.75">
      <c r="A6" s="246" t="s">
        <v>477</v>
      </c>
      <c r="B6" s="246"/>
      <c r="C6" s="246"/>
      <c r="D6" s="246"/>
      <c r="E6" s="246"/>
      <c r="F6" s="138" t="s">
        <v>478</v>
      </c>
      <c r="G6" s="236" t="s">
        <v>478</v>
      </c>
      <c r="H6" s="236"/>
      <c r="I6" s="236"/>
      <c r="J6" s="236"/>
      <c r="K6" s="251">
        <f>M14</f>
        <v>120000000</v>
      </c>
      <c r="L6" s="251"/>
      <c r="M6" s="251">
        <f>P14</f>
        <v>119427200</v>
      </c>
      <c r="N6" s="251"/>
      <c r="O6" s="6"/>
    </row>
    <row r="7" spans="1:17" s="1" customFormat="1" ht="12.75">
      <c r="A7" s="252" t="s">
        <v>479</v>
      </c>
      <c r="B7" s="253"/>
      <c r="C7" s="253"/>
      <c r="D7" s="253"/>
      <c r="E7" s="254"/>
      <c r="F7" s="143" t="s">
        <v>546</v>
      </c>
      <c r="G7" s="236" t="s">
        <v>546</v>
      </c>
      <c r="H7" s="236"/>
      <c r="I7" s="236"/>
      <c r="J7" s="236"/>
      <c r="K7" s="293" t="s">
        <v>548</v>
      </c>
      <c r="L7" s="293"/>
      <c r="M7" s="293" t="s">
        <v>548</v>
      </c>
      <c r="N7" s="293"/>
      <c r="O7" s="6"/>
    </row>
    <row r="8" spans="1:17" s="1" customFormat="1" ht="33.75" customHeight="1">
      <c r="A8" s="252" t="s">
        <v>495</v>
      </c>
      <c r="B8" s="253"/>
      <c r="C8" s="253"/>
      <c r="D8" s="253"/>
      <c r="E8" s="254"/>
      <c r="F8" s="143" t="s">
        <v>547</v>
      </c>
      <c r="G8" s="294" t="s">
        <v>547</v>
      </c>
      <c r="H8" s="295"/>
      <c r="I8" s="295"/>
      <c r="J8" s="296"/>
      <c r="K8" s="293" t="s">
        <v>548</v>
      </c>
      <c r="L8" s="293"/>
      <c r="M8" s="293" t="s">
        <v>548</v>
      </c>
      <c r="N8" s="293"/>
      <c r="O8" s="6"/>
    </row>
    <row r="9" spans="1:17" s="1" customFormat="1" ht="12.75">
      <c r="A9" s="41" t="s">
        <v>513</v>
      </c>
      <c r="B9" s="41"/>
      <c r="C9" s="41"/>
      <c r="D9" s="41"/>
      <c r="E9" s="41"/>
      <c r="F9" s="39"/>
      <c r="G9" s="78"/>
      <c r="H9" s="145"/>
      <c r="I9" s="145"/>
      <c r="J9" s="145"/>
      <c r="K9" s="145"/>
      <c r="L9" s="145"/>
      <c r="M9" s="145"/>
      <c r="N9" s="79"/>
      <c r="O9" s="6"/>
    </row>
    <row r="10" spans="1:17">
      <c r="A10" s="308" t="s">
        <v>433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10"/>
      <c r="N10" s="308" t="s">
        <v>434</v>
      </c>
      <c r="O10" s="309"/>
      <c r="P10" s="309"/>
      <c r="Q10" s="310"/>
    </row>
    <row r="11" spans="1:17" ht="21.75" customHeight="1">
      <c r="A11" s="305" t="s">
        <v>43</v>
      </c>
      <c r="B11" s="305"/>
      <c r="C11" s="305"/>
      <c r="D11" s="305"/>
      <c r="E11" s="305"/>
      <c r="F11" s="305" t="s">
        <v>44</v>
      </c>
      <c r="G11" s="305"/>
      <c r="H11" s="305"/>
      <c r="I11" s="305"/>
      <c r="J11" s="305" t="s">
        <v>387</v>
      </c>
      <c r="K11" s="305"/>
      <c r="L11" s="305"/>
      <c r="M11" s="109" t="s">
        <v>388</v>
      </c>
      <c r="N11" s="90"/>
      <c r="O11" s="90"/>
      <c r="P11" s="90"/>
      <c r="Q11" s="90"/>
    </row>
    <row r="12" spans="1:17" ht="24.75" customHeight="1">
      <c r="A12" s="110"/>
      <c r="B12" s="110"/>
      <c r="C12" s="110"/>
      <c r="D12" s="110"/>
      <c r="E12" s="110"/>
      <c r="F12" s="110"/>
      <c r="G12" s="110"/>
      <c r="H12" s="110"/>
      <c r="I12" s="110"/>
      <c r="J12" s="111" t="s">
        <v>50</v>
      </c>
      <c r="K12" s="111" t="s">
        <v>51</v>
      </c>
      <c r="L12" s="111" t="s">
        <v>389</v>
      </c>
      <c r="M12" s="110"/>
      <c r="N12" s="111" t="s">
        <v>50</v>
      </c>
      <c r="O12" s="111" t="s">
        <v>51</v>
      </c>
      <c r="P12" s="111" t="s">
        <v>389</v>
      </c>
      <c r="Q12" s="110"/>
    </row>
    <row r="13" spans="1:17">
      <c r="A13" s="304" t="s">
        <v>390</v>
      </c>
      <c r="B13" s="304"/>
      <c r="C13" s="304"/>
      <c r="D13" s="304"/>
      <c r="E13" s="304"/>
      <c r="F13" s="304" t="s">
        <v>391</v>
      </c>
      <c r="G13" s="304"/>
      <c r="H13" s="304"/>
      <c r="I13" s="304"/>
      <c r="J13" s="112" t="s">
        <v>392</v>
      </c>
      <c r="K13" s="112" t="s">
        <v>393</v>
      </c>
      <c r="L13" s="112" t="s">
        <v>394</v>
      </c>
      <c r="M13" s="112" t="s">
        <v>395</v>
      </c>
      <c r="N13" s="112" t="s">
        <v>392</v>
      </c>
      <c r="O13" s="112" t="s">
        <v>393</v>
      </c>
      <c r="P13" s="112" t="s">
        <v>394</v>
      </c>
      <c r="Q13" s="112" t="s">
        <v>395</v>
      </c>
    </row>
    <row r="14" spans="1:17" ht="15" customHeight="1">
      <c r="A14" s="113" t="s">
        <v>394</v>
      </c>
      <c r="B14" s="114" t="s">
        <v>391</v>
      </c>
      <c r="C14" s="114" t="s">
        <v>392</v>
      </c>
      <c r="D14" s="113" t="s">
        <v>392</v>
      </c>
      <c r="E14" s="114" t="s">
        <v>392</v>
      </c>
      <c r="F14" s="306" t="s">
        <v>1</v>
      </c>
      <c r="G14" s="306"/>
      <c r="H14" s="306"/>
      <c r="I14" s="306"/>
      <c r="J14" s="115" t="s">
        <v>392</v>
      </c>
      <c r="K14" s="115" t="s">
        <v>392</v>
      </c>
      <c r="L14" s="115" t="s">
        <v>392</v>
      </c>
      <c r="M14" s="116">
        <f>SUM(M15:M18)</f>
        <v>120000000</v>
      </c>
      <c r="N14" s="115" t="s">
        <v>392</v>
      </c>
      <c r="O14" s="115" t="s">
        <v>392</v>
      </c>
      <c r="P14" s="116">
        <f>SUM(P15:P18)</f>
        <v>119427200</v>
      </c>
      <c r="Q14" s="116">
        <f>P14-M14</f>
        <v>-572800</v>
      </c>
    </row>
    <row r="15" spans="1:17" ht="15" customHeight="1">
      <c r="A15" s="113" t="s">
        <v>394</v>
      </c>
      <c r="B15" s="114" t="s">
        <v>391</v>
      </c>
      <c r="C15" s="114" t="s">
        <v>391</v>
      </c>
      <c r="D15" s="113" t="s">
        <v>392</v>
      </c>
      <c r="E15" s="114" t="s">
        <v>392</v>
      </c>
      <c r="F15" s="306" t="s">
        <v>9</v>
      </c>
      <c r="G15" s="306"/>
      <c r="H15" s="306"/>
      <c r="I15" s="117"/>
      <c r="J15" s="115" t="s">
        <v>392</v>
      </c>
      <c r="K15" s="115" t="s">
        <v>392</v>
      </c>
      <c r="L15" s="115" t="s">
        <v>392</v>
      </c>
      <c r="M15" s="118"/>
      <c r="N15" s="115" t="s">
        <v>392</v>
      </c>
      <c r="O15" s="115" t="s">
        <v>392</v>
      </c>
      <c r="P15" s="115" t="s">
        <v>392</v>
      </c>
      <c r="Q15" s="118"/>
    </row>
    <row r="16" spans="1:17" ht="15" customHeight="1">
      <c r="A16" s="113" t="s">
        <v>394</v>
      </c>
      <c r="B16" s="114" t="s">
        <v>391</v>
      </c>
      <c r="C16" s="114" t="s">
        <v>391</v>
      </c>
      <c r="D16" s="113" t="s">
        <v>468</v>
      </c>
      <c r="E16" s="114" t="s">
        <v>392</v>
      </c>
      <c r="F16" s="306" t="s">
        <v>301</v>
      </c>
      <c r="G16" s="306"/>
      <c r="H16" s="306"/>
      <c r="I16" s="117"/>
      <c r="J16" s="115" t="s">
        <v>392</v>
      </c>
      <c r="K16" s="115" t="s">
        <v>392</v>
      </c>
      <c r="L16" s="115" t="s">
        <v>392</v>
      </c>
      <c r="M16" s="118"/>
      <c r="N16" s="115" t="s">
        <v>392</v>
      </c>
      <c r="O16" s="115" t="s">
        <v>392</v>
      </c>
      <c r="P16" s="115" t="s">
        <v>392</v>
      </c>
      <c r="Q16" s="118"/>
    </row>
    <row r="17" spans="1:17" ht="15" customHeight="1">
      <c r="A17" s="113" t="s">
        <v>394</v>
      </c>
      <c r="B17" s="114" t="s">
        <v>391</v>
      </c>
      <c r="C17" s="114" t="s">
        <v>391</v>
      </c>
      <c r="D17" s="113" t="s">
        <v>468</v>
      </c>
      <c r="E17" s="114" t="s">
        <v>267</v>
      </c>
      <c r="F17" s="307" t="s">
        <v>469</v>
      </c>
      <c r="G17" s="307"/>
      <c r="H17" s="307"/>
      <c r="I17" s="307"/>
      <c r="J17" s="119"/>
      <c r="K17" s="120" t="s">
        <v>392</v>
      </c>
      <c r="L17" s="121"/>
      <c r="M17" s="118"/>
      <c r="N17" s="119"/>
      <c r="O17" s="120" t="s">
        <v>392</v>
      </c>
      <c r="P17" s="121"/>
      <c r="Q17" s="118"/>
    </row>
    <row r="18" spans="1:17" ht="15" customHeight="1">
      <c r="A18" s="122" t="s">
        <v>338</v>
      </c>
      <c r="B18" s="123" t="s">
        <v>338</v>
      </c>
      <c r="C18" s="123" t="s">
        <v>338</v>
      </c>
      <c r="D18" s="122" t="s">
        <v>338</v>
      </c>
      <c r="E18" s="123" t="s">
        <v>338</v>
      </c>
      <c r="F18" s="307" t="s">
        <v>470</v>
      </c>
      <c r="G18" s="307"/>
      <c r="H18" s="307"/>
      <c r="I18" s="307"/>
      <c r="J18" s="124">
        <v>1</v>
      </c>
      <c r="K18" s="125" t="s">
        <v>176</v>
      </c>
      <c r="L18" s="126">
        <v>120000000</v>
      </c>
      <c r="M18" s="126">
        <f>J18*L18</f>
        <v>120000000</v>
      </c>
      <c r="N18" s="124">
        <v>1</v>
      </c>
      <c r="O18" s="125" t="s">
        <v>176</v>
      </c>
      <c r="P18" s="126">
        <v>119427200</v>
      </c>
      <c r="Q18" s="126">
        <f>N18*P18</f>
        <v>119427200</v>
      </c>
    </row>
  </sheetData>
  <mergeCells count="40">
    <mergeCell ref="A8:E8"/>
    <mergeCell ref="G8:J8"/>
    <mergeCell ref="K8:L8"/>
    <mergeCell ref="M8:N8"/>
    <mergeCell ref="A7:E7"/>
    <mergeCell ref="G7:J7"/>
    <mergeCell ref="K7:L7"/>
    <mergeCell ref="M7:N7"/>
    <mergeCell ref="M3:N3"/>
    <mergeCell ref="G4:J4"/>
    <mergeCell ref="M4:N4"/>
    <mergeCell ref="G5:J5"/>
    <mergeCell ref="K5:L5"/>
    <mergeCell ref="M5:N5"/>
    <mergeCell ref="A10:M10"/>
    <mergeCell ref="N10:Q10"/>
    <mergeCell ref="A1:E2"/>
    <mergeCell ref="F1:J1"/>
    <mergeCell ref="K1:N1"/>
    <mergeCell ref="G2:J2"/>
    <mergeCell ref="K2:L2"/>
    <mergeCell ref="M2:N2"/>
    <mergeCell ref="A3:E3"/>
    <mergeCell ref="G3:J3"/>
    <mergeCell ref="G6:J6"/>
    <mergeCell ref="M6:N6"/>
    <mergeCell ref="K6:L6"/>
    <mergeCell ref="A6:E6"/>
    <mergeCell ref="K4:L4"/>
    <mergeCell ref="K3:L3"/>
    <mergeCell ref="F14:I14"/>
    <mergeCell ref="F15:H15"/>
    <mergeCell ref="F16:H16"/>
    <mergeCell ref="F17:I17"/>
    <mergeCell ref="F18:I18"/>
    <mergeCell ref="A13:E13"/>
    <mergeCell ref="F13:I13"/>
    <mergeCell ref="A11:E11"/>
    <mergeCell ref="F11:I11"/>
    <mergeCell ref="J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total</vt:lpstr>
      <vt:lpstr>PEL.ADM</vt:lpstr>
      <vt:lpstr>Pem_sarana&amp;Prasarana</vt:lpstr>
      <vt:lpstr>pengadaan sarana</vt:lpstr>
      <vt:lpstr>Penyediaan Dokumentasi</vt:lpstr>
      <vt:lpstr>BMD</vt:lpstr>
      <vt:lpstr>Peningkatan Kapasitas Aparatur</vt:lpstr>
      <vt:lpstr>REHAB</vt:lpstr>
      <vt:lpstr>PEL.ADM!Print_Area</vt:lpstr>
      <vt:lpstr>'Pem_sarana&amp;Prasarana'!Print_Area</vt:lpstr>
      <vt:lpstr>'pengadaan sarana'!Print_Area</vt:lpstr>
      <vt:lpstr>'Penyediaan Dokumentasi'!Print_Area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BPKAD KOTA SERANG</dc:creator>
  <cp:lastModifiedBy>user</cp:lastModifiedBy>
  <cp:lastPrinted>2019-08-27T02:20:29Z</cp:lastPrinted>
  <dcterms:created xsi:type="dcterms:W3CDTF">2019-07-03T09:36:19Z</dcterms:created>
  <dcterms:modified xsi:type="dcterms:W3CDTF">2019-08-27T08:22:50Z</dcterms:modified>
</cp:coreProperties>
</file>