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0" windowWidth="20115" windowHeight="7755"/>
  </bookViews>
  <sheets>
    <sheet name="Sheet1" sheetId="1" r:id="rId1"/>
    <sheet name="jhhhjh" sheetId="3" r:id="rId2"/>
    <sheet name="Sheet2" sheetId="4" r:id="rId3"/>
    <sheet name="ITUNG TARGET" sheetId="5" r:id="rId4"/>
  </sheets>
  <definedNames>
    <definedName name="_xlnm.Print_Area" localSheetId="3">'ITUNG TARGET'!$A$1:$W$116</definedName>
  </definedNames>
  <calcPr calcId="124519"/>
</workbook>
</file>

<file path=xl/calcChain.xml><?xml version="1.0" encoding="utf-8"?>
<calcChain xmlns="http://schemas.openxmlformats.org/spreadsheetml/2006/main">
  <c r="G36" i="5"/>
  <c r="G35" s="1"/>
  <c r="U25"/>
  <c r="U32"/>
  <c r="R32"/>
  <c r="Q32"/>
  <c r="P32"/>
  <c r="N32"/>
  <c r="M32"/>
  <c r="L32"/>
  <c r="J32"/>
  <c r="I32"/>
  <c r="H32"/>
  <c r="F32"/>
  <c r="E32"/>
  <c r="D32"/>
  <c r="U35"/>
  <c r="R35"/>
  <c r="Q35"/>
  <c r="P35"/>
  <c r="N35"/>
  <c r="M35"/>
  <c r="L35"/>
  <c r="J35"/>
  <c r="I35"/>
  <c r="H35"/>
  <c r="F35"/>
  <c r="E35"/>
  <c r="D35"/>
  <c r="U38"/>
  <c r="U53"/>
  <c r="C53"/>
  <c r="U58"/>
  <c r="U65"/>
  <c r="F65"/>
  <c r="U83"/>
  <c r="K83"/>
  <c r="U82"/>
  <c r="U88"/>
  <c r="S88"/>
  <c r="R88"/>
  <c r="Q88"/>
  <c r="P88"/>
  <c r="O88"/>
  <c r="N88"/>
  <c r="M88"/>
  <c r="L88"/>
  <c r="J88"/>
  <c r="I88"/>
  <c r="H88"/>
  <c r="F88"/>
  <c r="E88"/>
  <c r="D88"/>
  <c r="U92"/>
  <c r="R92"/>
  <c r="Q92"/>
  <c r="P92"/>
  <c r="N92"/>
  <c r="M92"/>
  <c r="L92"/>
  <c r="J92"/>
  <c r="I92"/>
  <c r="H92"/>
  <c r="F92"/>
  <c r="E92"/>
  <c r="D92"/>
  <c r="U95"/>
  <c r="S95"/>
  <c r="R95"/>
  <c r="Q95"/>
  <c r="P95"/>
  <c r="N95"/>
  <c r="M95"/>
  <c r="L95"/>
  <c r="J95"/>
  <c r="I95"/>
  <c r="H95"/>
  <c r="G95"/>
  <c r="F95"/>
  <c r="E95"/>
  <c r="D95"/>
  <c r="U98"/>
  <c r="U107"/>
  <c r="S107"/>
  <c r="R107"/>
  <c r="Q107"/>
  <c r="P107"/>
  <c r="N107"/>
  <c r="M107"/>
  <c r="L107"/>
  <c r="J107"/>
  <c r="I107"/>
  <c r="H107"/>
  <c r="G107"/>
  <c r="F107"/>
  <c r="E107"/>
  <c r="D107"/>
  <c r="F109"/>
  <c r="H109" s="1"/>
  <c r="I109" s="1"/>
  <c r="J109" s="1"/>
  <c r="L109" s="1"/>
  <c r="M109" s="1"/>
  <c r="N109" s="1"/>
  <c r="P109" s="1"/>
  <c r="Q109" s="1"/>
  <c r="R109" s="1"/>
  <c r="E109"/>
  <c r="D109"/>
  <c r="S108"/>
  <c r="O108"/>
  <c r="O107" s="1"/>
  <c r="K108"/>
  <c r="K107" s="1"/>
  <c r="G108"/>
  <c r="F106"/>
  <c r="H106" s="1"/>
  <c r="I106" s="1"/>
  <c r="J106" s="1"/>
  <c r="L106" s="1"/>
  <c r="M106" s="1"/>
  <c r="N106" s="1"/>
  <c r="P106" s="1"/>
  <c r="Q106" s="1"/>
  <c r="R106" s="1"/>
  <c r="E106"/>
  <c r="D106"/>
  <c r="S105"/>
  <c r="O105"/>
  <c r="K105"/>
  <c r="G105"/>
  <c r="F104"/>
  <c r="H104" s="1"/>
  <c r="I104" s="1"/>
  <c r="J104" s="1"/>
  <c r="L104" s="1"/>
  <c r="M104" s="1"/>
  <c r="N104" s="1"/>
  <c r="P104" s="1"/>
  <c r="Q104" s="1"/>
  <c r="R104" s="1"/>
  <c r="E104"/>
  <c r="E98" s="1"/>
  <c r="D104"/>
  <c r="S103"/>
  <c r="O103"/>
  <c r="K103"/>
  <c r="G103"/>
  <c r="F102"/>
  <c r="H102" s="1"/>
  <c r="I102" s="1"/>
  <c r="J102" s="1"/>
  <c r="L102" s="1"/>
  <c r="M102" s="1"/>
  <c r="N102" s="1"/>
  <c r="P102" s="1"/>
  <c r="Q102" s="1"/>
  <c r="R102" s="1"/>
  <c r="E102"/>
  <c r="D102"/>
  <c r="S101"/>
  <c r="O101"/>
  <c r="K101"/>
  <c r="G101"/>
  <c r="F100"/>
  <c r="H100" s="1"/>
  <c r="I100" s="1"/>
  <c r="J100" s="1"/>
  <c r="L100" s="1"/>
  <c r="M100" s="1"/>
  <c r="N100" s="1"/>
  <c r="P100" s="1"/>
  <c r="Q100" s="1"/>
  <c r="R100" s="1"/>
  <c r="E100"/>
  <c r="D100"/>
  <c r="D98" s="1"/>
  <c r="S99"/>
  <c r="S98" s="1"/>
  <c r="O99"/>
  <c r="O98" s="1"/>
  <c r="K99"/>
  <c r="K98" s="1"/>
  <c r="G99"/>
  <c r="G98" s="1"/>
  <c r="F97"/>
  <c r="H97" s="1"/>
  <c r="I97" s="1"/>
  <c r="J97" s="1"/>
  <c r="L97" s="1"/>
  <c r="M97" s="1"/>
  <c r="N97" s="1"/>
  <c r="P97" s="1"/>
  <c r="Q97" s="1"/>
  <c r="R97" s="1"/>
  <c r="E97"/>
  <c r="D97"/>
  <c r="S96"/>
  <c r="O96"/>
  <c r="O95" s="1"/>
  <c r="K96"/>
  <c r="K95" s="1"/>
  <c r="G96"/>
  <c r="F94"/>
  <c r="H94" s="1"/>
  <c r="I94" s="1"/>
  <c r="J94" s="1"/>
  <c r="L94" s="1"/>
  <c r="M94" s="1"/>
  <c r="N94" s="1"/>
  <c r="P94" s="1"/>
  <c r="Q94" s="1"/>
  <c r="R94" s="1"/>
  <c r="E94"/>
  <c r="D94"/>
  <c r="S93"/>
  <c r="S92" s="1"/>
  <c r="O93"/>
  <c r="O92" s="1"/>
  <c r="O91" s="1"/>
  <c r="K93"/>
  <c r="K92" s="1"/>
  <c r="K91" s="1"/>
  <c r="G93"/>
  <c r="G92" s="1"/>
  <c r="F90"/>
  <c r="H90" s="1"/>
  <c r="I90" s="1"/>
  <c r="J90" s="1"/>
  <c r="L90" s="1"/>
  <c r="M90" s="1"/>
  <c r="N90" s="1"/>
  <c r="P90" s="1"/>
  <c r="Q90" s="1"/>
  <c r="R90" s="1"/>
  <c r="E90"/>
  <c r="D90"/>
  <c r="S89"/>
  <c r="O89"/>
  <c r="K89"/>
  <c r="K88" s="1"/>
  <c r="G89"/>
  <c r="G88" s="1"/>
  <c r="F87"/>
  <c r="H87" s="1"/>
  <c r="I87" s="1"/>
  <c r="J87" s="1"/>
  <c r="L87" s="1"/>
  <c r="M87" s="1"/>
  <c r="N87" s="1"/>
  <c r="P87" s="1"/>
  <c r="Q87" s="1"/>
  <c r="R87" s="1"/>
  <c r="E87"/>
  <c r="D87"/>
  <c r="S86"/>
  <c r="O86"/>
  <c r="K86"/>
  <c r="G86"/>
  <c r="G83" s="1"/>
  <c r="G82" s="1"/>
  <c r="F85"/>
  <c r="H85" s="1"/>
  <c r="I85" s="1"/>
  <c r="J85" s="1"/>
  <c r="L85" s="1"/>
  <c r="M85" s="1"/>
  <c r="N85" s="1"/>
  <c r="P85" s="1"/>
  <c r="Q85" s="1"/>
  <c r="R85" s="1"/>
  <c r="R83" s="1"/>
  <c r="R82" s="1"/>
  <c r="E85"/>
  <c r="E83" s="1"/>
  <c r="E82" s="1"/>
  <c r="D85"/>
  <c r="D83" s="1"/>
  <c r="D82" s="1"/>
  <c r="S84"/>
  <c r="S83" s="1"/>
  <c r="S82" s="1"/>
  <c r="O84"/>
  <c r="O83" s="1"/>
  <c r="O82" s="1"/>
  <c r="K84"/>
  <c r="G84"/>
  <c r="F81"/>
  <c r="H81" s="1"/>
  <c r="I81" s="1"/>
  <c r="J81" s="1"/>
  <c r="L81" s="1"/>
  <c r="M81" s="1"/>
  <c r="N81" s="1"/>
  <c r="P81" s="1"/>
  <c r="Q81" s="1"/>
  <c r="R81" s="1"/>
  <c r="E81"/>
  <c r="D81"/>
  <c r="S80"/>
  <c r="O80"/>
  <c r="K80"/>
  <c r="G80"/>
  <c r="F79"/>
  <c r="H79" s="1"/>
  <c r="I79" s="1"/>
  <c r="J79" s="1"/>
  <c r="L79" s="1"/>
  <c r="M79" s="1"/>
  <c r="N79" s="1"/>
  <c r="P79" s="1"/>
  <c r="Q79" s="1"/>
  <c r="R79" s="1"/>
  <c r="E79"/>
  <c r="D79"/>
  <c r="S78"/>
  <c r="O78"/>
  <c r="K78"/>
  <c r="K73" s="1"/>
  <c r="K72" s="1"/>
  <c r="G78"/>
  <c r="F77"/>
  <c r="H77" s="1"/>
  <c r="I77" s="1"/>
  <c r="J77" s="1"/>
  <c r="L77" s="1"/>
  <c r="M77" s="1"/>
  <c r="N77" s="1"/>
  <c r="P77" s="1"/>
  <c r="Q77" s="1"/>
  <c r="R77" s="1"/>
  <c r="E77"/>
  <c r="D77"/>
  <c r="D73" s="1"/>
  <c r="D72" s="1"/>
  <c r="S76"/>
  <c r="O76"/>
  <c r="K76"/>
  <c r="G76"/>
  <c r="G73" s="1"/>
  <c r="G72" s="1"/>
  <c r="F75"/>
  <c r="H75" s="1"/>
  <c r="I75" s="1"/>
  <c r="J75" s="1"/>
  <c r="L75" s="1"/>
  <c r="M75" s="1"/>
  <c r="N75" s="1"/>
  <c r="P75" s="1"/>
  <c r="Q75" s="1"/>
  <c r="R75" s="1"/>
  <c r="R73" s="1"/>
  <c r="R72" s="1"/>
  <c r="E75"/>
  <c r="E73" s="1"/>
  <c r="E72" s="1"/>
  <c r="D75"/>
  <c r="S74"/>
  <c r="S73" s="1"/>
  <c r="S72" s="1"/>
  <c r="O74"/>
  <c r="O73" s="1"/>
  <c r="O72" s="1"/>
  <c r="K74"/>
  <c r="G74"/>
  <c r="F71"/>
  <c r="H71" s="1"/>
  <c r="I71" s="1"/>
  <c r="J71" s="1"/>
  <c r="L71" s="1"/>
  <c r="M71" s="1"/>
  <c r="N71" s="1"/>
  <c r="P71" s="1"/>
  <c r="Q71" s="1"/>
  <c r="R71" s="1"/>
  <c r="E71"/>
  <c r="D71"/>
  <c r="S70"/>
  <c r="O70"/>
  <c r="K70"/>
  <c r="G70"/>
  <c r="F69"/>
  <c r="H69" s="1"/>
  <c r="I69" s="1"/>
  <c r="J69" s="1"/>
  <c r="L69" s="1"/>
  <c r="M69" s="1"/>
  <c r="N69" s="1"/>
  <c r="P69" s="1"/>
  <c r="Q69" s="1"/>
  <c r="R69" s="1"/>
  <c r="E69"/>
  <c r="D69"/>
  <c r="S68"/>
  <c r="O68"/>
  <c r="K68"/>
  <c r="G68"/>
  <c r="F67"/>
  <c r="H67" s="1"/>
  <c r="I67" s="1"/>
  <c r="J67" s="1"/>
  <c r="L67" s="1"/>
  <c r="M67" s="1"/>
  <c r="N67" s="1"/>
  <c r="P67" s="1"/>
  <c r="Q67" s="1"/>
  <c r="R67" s="1"/>
  <c r="R65" s="1"/>
  <c r="E67"/>
  <c r="E65" s="1"/>
  <c r="D67"/>
  <c r="D65" s="1"/>
  <c r="S66"/>
  <c r="S65" s="1"/>
  <c r="O66"/>
  <c r="O65" s="1"/>
  <c r="K66"/>
  <c r="K65" s="1"/>
  <c r="G66"/>
  <c r="G65" s="1"/>
  <c r="H64"/>
  <c r="I64" s="1"/>
  <c r="J64" s="1"/>
  <c r="L64" s="1"/>
  <c r="M64" s="1"/>
  <c r="N64" s="1"/>
  <c r="P64" s="1"/>
  <c r="Q64" s="1"/>
  <c r="R64" s="1"/>
  <c r="F64"/>
  <c r="E64"/>
  <c r="D64"/>
  <c r="S63"/>
  <c r="O63"/>
  <c r="K63"/>
  <c r="G63"/>
  <c r="F62"/>
  <c r="H62" s="1"/>
  <c r="I62" s="1"/>
  <c r="J62" s="1"/>
  <c r="L62" s="1"/>
  <c r="M62" s="1"/>
  <c r="N62" s="1"/>
  <c r="P62" s="1"/>
  <c r="Q62" s="1"/>
  <c r="R62" s="1"/>
  <c r="E62"/>
  <c r="D62"/>
  <c r="S61"/>
  <c r="O61"/>
  <c r="K61"/>
  <c r="G61"/>
  <c r="F60"/>
  <c r="H60" s="1"/>
  <c r="I60" s="1"/>
  <c r="J60" s="1"/>
  <c r="L60" s="1"/>
  <c r="M60" s="1"/>
  <c r="N60" s="1"/>
  <c r="P60" s="1"/>
  <c r="Q60" s="1"/>
  <c r="R60" s="1"/>
  <c r="R58" s="1"/>
  <c r="E60"/>
  <c r="E58" s="1"/>
  <c r="D60"/>
  <c r="D58" s="1"/>
  <c r="S59"/>
  <c r="S58" s="1"/>
  <c r="O59"/>
  <c r="O58" s="1"/>
  <c r="K59"/>
  <c r="K58" s="1"/>
  <c r="G59"/>
  <c r="F57"/>
  <c r="H57" s="1"/>
  <c r="I57" s="1"/>
  <c r="J57" s="1"/>
  <c r="L57" s="1"/>
  <c r="M57" s="1"/>
  <c r="N57" s="1"/>
  <c r="P57" s="1"/>
  <c r="Q57" s="1"/>
  <c r="R57" s="1"/>
  <c r="E57"/>
  <c r="D57"/>
  <c r="S56"/>
  <c r="O56"/>
  <c r="K56"/>
  <c r="G56"/>
  <c r="F55"/>
  <c r="H55" s="1"/>
  <c r="I55" s="1"/>
  <c r="J55" s="1"/>
  <c r="L55" s="1"/>
  <c r="M55" s="1"/>
  <c r="N55" s="1"/>
  <c r="P55" s="1"/>
  <c r="Q55" s="1"/>
  <c r="R55" s="1"/>
  <c r="R53" s="1"/>
  <c r="E55"/>
  <c r="E53" s="1"/>
  <c r="D55"/>
  <c r="D53" s="1"/>
  <c r="S54"/>
  <c r="S53" s="1"/>
  <c r="O54"/>
  <c r="O53" s="1"/>
  <c r="K54"/>
  <c r="K53" s="1"/>
  <c r="G54"/>
  <c r="G53" s="1"/>
  <c r="F52"/>
  <c r="H52" s="1"/>
  <c r="I52" s="1"/>
  <c r="J52" s="1"/>
  <c r="L52" s="1"/>
  <c r="M52" s="1"/>
  <c r="N52" s="1"/>
  <c r="P52" s="1"/>
  <c r="Q52" s="1"/>
  <c r="R52" s="1"/>
  <c r="E52"/>
  <c r="D52"/>
  <c r="S51"/>
  <c r="O51"/>
  <c r="K51"/>
  <c r="G51"/>
  <c r="H50"/>
  <c r="I50" s="1"/>
  <c r="J50" s="1"/>
  <c r="L50" s="1"/>
  <c r="M50" s="1"/>
  <c r="N50" s="1"/>
  <c r="P50" s="1"/>
  <c r="Q50" s="1"/>
  <c r="R50" s="1"/>
  <c r="F50"/>
  <c r="E50"/>
  <c r="D50"/>
  <c r="S49"/>
  <c r="O49"/>
  <c r="K49"/>
  <c r="G49"/>
  <c r="F48"/>
  <c r="H48" s="1"/>
  <c r="I48" s="1"/>
  <c r="J48" s="1"/>
  <c r="L48" s="1"/>
  <c r="M48" s="1"/>
  <c r="N48" s="1"/>
  <c r="P48" s="1"/>
  <c r="Q48" s="1"/>
  <c r="R48" s="1"/>
  <c r="E48"/>
  <c r="D48"/>
  <c r="S47"/>
  <c r="O47"/>
  <c r="K47"/>
  <c r="G47"/>
  <c r="F46"/>
  <c r="H46" s="1"/>
  <c r="I46" s="1"/>
  <c r="J46" s="1"/>
  <c r="L46" s="1"/>
  <c r="M46" s="1"/>
  <c r="N46" s="1"/>
  <c r="P46" s="1"/>
  <c r="Q46" s="1"/>
  <c r="R46" s="1"/>
  <c r="E46"/>
  <c r="D46"/>
  <c r="S45"/>
  <c r="O45"/>
  <c r="K45"/>
  <c r="G45"/>
  <c r="F44"/>
  <c r="H44" s="1"/>
  <c r="I44" s="1"/>
  <c r="J44" s="1"/>
  <c r="L44" s="1"/>
  <c r="M44" s="1"/>
  <c r="N44" s="1"/>
  <c r="P44" s="1"/>
  <c r="Q44" s="1"/>
  <c r="R44" s="1"/>
  <c r="E44"/>
  <c r="D44"/>
  <c r="S43"/>
  <c r="O43"/>
  <c r="K43"/>
  <c r="G43"/>
  <c r="F42"/>
  <c r="H42" s="1"/>
  <c r="I42" s="1"/>
  <c r="J42" s="1"/>
  <c r="L42" s="1"/>
  <c r="M42" s="1"/>
  <c r="N42" s="1"/>
  <c r="P42" s="1"/>
  <c r="Q42" s="1"/>
  <c r="R42" s="1"/>
  <c r="E42"/>
  <c r="D42"/>
  <c r="S41"/>
  <c r="O41"/>
  <c r="K41"/>
  <c r="G41"/>
  <c r="F40"/>
  <c r="H40" s="1"/>
  <c r="I40" s="1"/>
  <c r="J40" s="1"/>
  <c r="L40" s="1"/>
  <c r="M40" s="1"/>
  <c r="N40" s="1"/>
  <c r="P40" s="1"/>
  <c r="Q40" s="1"/>
  <c r="R40" s="1"/>
  <c r="R38" s="1"/>
  <c r="E40"/>
  <c r="E38" s="1"/>
  <c r="D40"/>
  <c r="D38" s="1"/>
  <c r="S39"/>
  <c r="S38" s="1"/>
  <c r="O39"/>
  <c r="O38" s="1"/>
  <c r="K39"/>
  <c r="K38" s="1"/>
  <c r="G39"/>
  <c r="G38" s="1"/>
  <c r="H37"/>
  <c r="I37" s="1"/>
  <c r="J37" s="1"/>
  <c r="L37" s="1"/>
  <c r="M37" s="1"/>
  <c r="N37" s="1"/>
  <c r="P37" s="1"/>
  <c r="Q37" s="1"/>
  <c r="R37" s="1"/>
  <c r="F37"/>
  <c r="E37"/>
  <c r="D37"/>
  <c r="S36"/>
  <c r="S35" s="1"/>
  <c r="O36"/>
  <c r="O35" s="1"/>
  <c r="K36"/>
  <c r="K35" s="1"/>
  <c r="T36"/>
  <c r="T35" s="1"/>
  <c r="F34"/>
  <c r="H34" s="1"/>
  <c r="I34" s="1"/>
  <c r="J34" s="1"/>
  <c r="L34" s="1"/>
  <c r="M34" s="1"/>
  <c r="N34" s="1"/>
  <c r="P34" s="1"/>
  <c r="Q34" s="1"/>
  <c r="R34" s="1"/>
  <c r="E34"/>
  <c r="D34"/>
  <c r="S33"/>
  <c r="S32" s="1"/>
  <c r="O33"/>
  <c r="O32" s="1"/>
  <c r="K33"/>
  <c r="K32" s="1"/>
  <c r="G33"/>
  <c r="G32" s="1"/>
  <c r="F31"/>
  <c r="H31" s="1"/>
  <c r="I31" s="1"/>
  <c r="J31" s="1"/>
  <c r="L31" s="1"/>
  <c r="M31" s="1"/>
  <c r="N31" s="1"/>
  <c r="P31" s="1"/>
  <c r="Q31" s="1"/>
  <c r="R31" s="1"/>
  <c r="E31"/>
  <c r="D31"/>
  <c r="S30"/>
  <c r="O30"/>
  <c r="K30"/>
  <c r="G30"/>
  <c r="F29"/>
  <c r="H29" s="1"/>
  <c r="I29" s="1"/>
  <c r="J29" s="1"/>
  <c r="L29" s="1"/>
  <c r="M29" s="1"/>
  <c r="N29" s="1"/>
  <c r="P29" s="1"/>
  <c r="Q29" s="1"/>
  <c r="R29" s="1"/>
  <c r="E29"/>
  <c r="D29"/>
  <c r="S28"/>
  <c r="O28"/>
  <c r="K28"/>
  <c r="G28"/>
  <c r="F27"/>
  <c r="H27" s="1"/>
  <c r="I27" s="1"/>
  <c r="J27" s="1"/>
  <c r="L27" s="1"/>
  <c r="M27" s="1"/>
  <c r="N27" s="1"/>
  <c r="P27" s="1"/>
  <c r="Q27" s="1"/>
  <c r="R27" s="1"/>
  <c r="R25" s="1"/>
  <c r="E27"/>
  <c r="E25" s="1"/>
  <c r="D27"/>
  <c r="D25" s="1"/>
  <c r="S26"/>
  <c r="S25" s="1"/>
  <c r="O26"/>
  <c r="O25" s="1"/>
  <c r="K26"/>
  <c r="K25" s="1"/>
  <c r="G26"/>
  <c r="F24"/>
  <c r="H24" s="1"/>
  <c r="I24" s="1"/>
  <c r="J24" s="1"/>
  <c r="L24" s="1"/>
  <c r="M24" s="1"/>
  <c r="N24" s="1"/>
  <c r="P24" s="1"/>
  <c r="Q24" s="1"/>
  <c r="R24" s="1"/>
  <c r="E24"/>
  <c r="D24"/>
  <c r="S23"/>
  <c r="O23"/>
  <c r="K23"/>
  <c r="G23"/>
  <c r="F22"/>
  <c r="H22" s="1"/>
  <c r="I22" s="1"/>
  <c r="J22" s="1"/>
  <c r="L22" s="1"/>
  <c r="M22" s="1"/>
  <c r="N22" s="1"/>
  <c r="P22" s="1"/>
  <c r="Q22" s="1"/>
  <c r="R22" s="1"/>
  <c r="E22"/>
  <c r="D22"/>
  <c r="O21"/>
  <c r="K21"/>
  <c r="G21"/>
  <c r="F20"/>
  <c r="H20" s="1"/>
  <c r="I20" s="1"/>
  <c r="J20" s="1"/>
  <c r="L20" s="1"/>
  <c r="M20" s="1"/>
  <c r="N20" s="1"/>
  <c r="P20" s="1"/>
  <c r="Q20" s="1"/>
  <c r="R20" s="1"/>
  <c r="E20"/>
  <c r="D20"/>
  <c r="S19"/>
  <c r="O19"/>
  <c r="K19"/>
  <c r="G19"/>
  <c r="F18"/>
  <c r="H18" s="1"/>
  <c r="I18" s="1"/>
  <c r="J18" s="1"/>
  <c r="L18" s="1"/>
  <c r="M18" s="1"/>
  <c r="N18" s="1"/>
  <c r="P18" s="1"/>
  <c r="Q18" s="1"/>
  <c r="R18" s="1"/>
  <c r="E18"/>
  <c r="D18"/>
  <c r="S17"/>
  <c r="O17"/>
  <c r="K17"/>
  <c r="G17"/>
  <c r="F16"/>
  <c r="H16" s="1"/>
  <c r="I16" s="1"/>
  <c r="J16" s="1"/>
  <c r="L16" s="1"/>
  <c r="M16" s="1"/>
  <c r="N16" s="1"/>
  <c r="P16" s="1"/>
  <c r="Q16" s="1"/>
  <c r="R16" s="1"/>
  <c r="E16"/>
  <c r="D16"/>
  <c r="S15"/>
  <c r="O15"/>
  <c r="K15"/>
  <c r="G15"/>
  <c r="F14"/>
  <c r="H14" s="1"/>
  <c r="I14" s="1"/>
  <c r="J14" s="1"/>
  <c r="L14" s="1"/>
  <c r="M14" s="1"/>
  <c r="N14" s="1"/>
  <c r="P14" s="1"/>
  <c r="Q14" s="1"/>
  <c r="R14" s="1"/>
  <c r="E14"/>
  <c r="D14"/>
  <c r="S13"/>
  <c r="O13"/>
  <c r="K13"/>
  <c r="G13"/>
  <c r="S11"/>
  <c r="S10" s="1"/>
  <c r="O11"/>
  <c r="K11"/>
  <c r="G11"/>
  <c r="F12"/>
  <c r="F10" s="1"/>
  <c r="E12"/>
  <c r="E10" s="1"/>
  <c r="D12"/>
  <c r="G12" s="1"/>
  <c r="D27" i="4"/>
  <c r="D25"/>
  <c r="D23"/>
  <c r="D19"/>
  <c r="D11"/>
  <c r="D10"/>
  <c r="D9" s="1"/>
  <c r="C107" i="5"/>
  <c r="C98"/>
  <c r="C95"/>
  <c r="C92"/>
  <c r="C88"/>
  <c r="C83"/>
  <c r="C82" s="1"/>
  <c r="C73"/>
  <c r="C72" s="1"/>
  <c r="C65"/>
  <c r="C58"/>
  <c r="C38"/>
  <c r="C35"/>
  <c r="C32"/>
  <c r="C25"/>
  <c r="C10"/>
  <c r="H22" i="3"/>
  <c r="L22" s="1"/>
  <c r="M22" s="1"/>
  <c r="H22" i="1"/>
  <c r="L71" i="3"/>
  <c r="M71" s="1"/>
  <c r="J71"/>
  <c r="I71" s="1"/>
  <c r="F71"/>
  <c r="H70"/>
  <c r="J70" s="1"/>
  <c r="F70"/>
  <c r="D70"/>
  <c r="L69"/>
  <c r="M69" s="1"/>
  <c r="J69"/>
  <c r="K69" s="1"/>
  <c r="F69"/>
  <c r="L68"/>
  <c r="M68" s="1"/>
  <c r="J68"/>
  <c r="I68" s="1"/>
  <c r="F68"/>
  <c r="L67"/>
  <c r="M67" s="1"/>
  <c r="J67"/>
  <c r="K67" s="1"/>
  <c r="F67"/>
  <c r="L66"/>
  <c r="M66" s="1"/>
  <c r="J66"/>
  <c r="I66" s="1"/>
  <c r="F66"/>
  <c r="H65"/>
  <c r="J65" s="1"/>
  <c r="F65"/>
  <c r="D65"/>
  <c r="L64"/>
  <c r="M64" s="1"/>
  <c r="J64"/>
  <c r="K64" s="1"/>
  <c r="F64"/>
  <c r="H63"/>
  <c r="H60" s="1"/>
  <c r="F63"/>
  <c r="D63"/>
  <c r="D60" s="1"/>
  <c r="L62"/>
  <c r="M62" s="1"/>
  <c r="J62"/>
  <c r="I62"/>
  <c r="F62"/>
  <c r="H61"/>
  <c r="J61" s="1"/>
  <c r="F61"/>
  <c r="D61"/>
  <c r="L61" s="1"/>
  <c r="M61" s="1"/>
  <c r="F60"/>
  <c r="M59"/>
  <c r="L59"/>
  <c r="K59"/>
  <c r="J59"/>
  <c r="I59"/>
  <c r="F59"/>
  <c r="H58"/>
  <c r="J58" s="1"/>
  <c r="F58"/>
  <c r="D58"/>
  <c r="L58" s="1"/>
  <c r="M58" s="1"/>
  <c r="M57"/>
  <c r="L57"/>
  <c r="K57"/>
  <c r="J57"/>
  <c r="I57"/>
  <c r="F57"/>
  <c r="M56"/>
  <c r="L56"/>
  <c r="K56"/>
  <c r="J56"/>
  <c r="I56"/>
  <c r="F56"/>
  <c r="H55"/>
  <c r="J55" s="1"/>
  <c r="F55"/>
  <c r="D55"/>
  <c r="L55" s="1"/>
  <c r="M55" s="1"/>
  <c r="H54"/>
  <c r="F54"/>
  <c r="D54"/>
  <c r="L54" s="1"/>
  <c r="M54" s="1"/>
  <c r="M53"/>
  <c r="L53"/>
  <c r="K53"/>
  <c r="J53"/>
  <c r="I53"/>
  <c r="F53"/>
  <c r="M52"/>
  <c r="L52"/>
  <c r="K52"/>
  <c r="J52"/>
  <c r="I52"/>
  <c r="F52"/>
  <c r="M51"/>
  <c r="L51"/>
  <c r="K51"/>
  <c r="J51"/>
  <c r="I51"/>
  <c r="F51"/>
  <c r="M50"/>
  <c r="L50"/>
  <c r="K50"/>
  <c r="J50"/>
  <c r="I50"/>
  <c r="F50"/>
  <c r="H49"/>
  <c r="F49"/>
  <c r="D49"/>
  <c r="L49" s="1"/>
  <c r="M49" s="1"/>
  <c r="H48"/>
  <c r="F48"/>
  <c r="D48"/>
  <c r="L48" s="1"/>
  <c r="M48" s="1"/>
  <c r="M47"/>
  <c r="L47"/>
  <c r="K47"/>
  <c r="J47"/>
  <c r="I47"/>
  <c r="F47"/>
  <c r="M46"/>
  <c r="L46"/>
  <c r="K46"/>
  <c r="J46"/>
  <c r="I46"/>
  <c r="F46"/>
  <c r="M45"/>
  <c r="L45"/>
  <c r="K45"/>
  <c r="J45"/>
  <c r="I45"/>
  <c r="F45"/>
  <c r="H44"/>
  <c r="J44" s="1"/>
  <c r="F44"/>
  <c r="D44"/>
  <c r="M43"/>
  <c r="L43"/>
  <c r="K43"/>
  <c r="J43"/>
  <c r="I43"/>
  <c r="F43"/>
  <c r="M42"/>
  <c r="L42"/>
  <c r="K42"/>
  <c r="J42"/>
  <c r="I42"/>
  <c r="F42"/>
  <c r="M41"/>
  <c r="L41"/>
  <c r="K41"/>
  <c r="J41"/>
  <c r="I41"/>
  <c r="F41"/>
  <c r="H40"/>
  <c r="F40"/>
  <c r="D40"/>
  <c r="L40" s="1"/>
  <c r="M40" s="1"/>
  <c r="M39"/>
  <c r="L39"/>
  <c r="K39"/>
  <c r="J39"/>
  <c r="I39"/>
  <c r="F39"/>
  <c r="M38"/>
  <c r="L38"/>
  <c r="K38"/>
  <c r="J38"/>
  <c r="I38"/>
  <c r="F38"/>
  <c r="H37"/>
  <c r="F37"/>
  <c r="D37"/>
  <c r="L37" s="1"/>
  <c r="M37" s="1"/>
  <c r="M36"/>
  <c r="L36"/>
  <c r="J36"/>
  <c r="K36" s="1"/>
  <c r="I36"/>
  <c r="F36"/>
  <c r="L35"/>
  <c r="M35" s="1"/>
  <c r="K35"/>
  <c r="J35"/>
  <c r="I35"/>
  <c r="F35"/>
  <c r="M34"/>
  <c r="L34"/>
  <c r="J34"/>
  <c r="K34" s="1"/>
  <c r="I34"/>
  <c r="F34"/>
  <c r="L33"/>
  <c r="M33" s="1"/>
  <c r="K33"/>
  <c r="J33"/>
  <c r="I33"/>
  <c r="F33"/>
  <c r="M32"/>
  <c r="L32"/>
  <c r="J32"/>
  <c r="K32" s="1"/>
  <c r="I32"/>
  <c r="F32"/>
  <c r="L31"/>
  <c r="M31" s="1"/>
  <c r="K31"/>
  <c r="J31"/>
  <c r="I31"/>
  <c r="F31"/>
  <c r="M30"/>
  <c r="L30"/>
  <c r="J30"/>
  <c r="K30" s="1"/>
  <c r="I30"/>
  <c r="F30"/>
  <c r="H29"/>
  <c r="J29" s="1"/>
  <c r="F29"/>
  <c r="D29"/>
  <c r="L28"/>
  <c r="M28" s="1"/>
  <c r="K28"/>
  <c r="J28"/>
  <c r="I28"/>
  <c r="F28"/>
  <c r="J27"/>
  <c r="K27" s="1"/>
  <c r="I27"/>
  <c r="H27"/>
  <c r="F27"/>
  <c r="D27"/>
  <c r="L27" s="1"/>
  <c r="M27" s="1"/>
  <c r="M26"/>
  <c r="L26"/>
  <c r="J26"/>
  <c r="I26"/>
  <c r="F26"/>
  <c r="H25"/>
  <c r="F25"/>
  <c r="D25"/>
  <c r="L25" s="1"/>
  <c r="M25" s="1"/>
  <c r="L24"/>
  <c r="M24" s="1"/>
  <c r="J24"/>
  <c r="I24" s="1"/>
  <c r="F24"/>
  <c r="L23"/>
  <c r="M23" s="1"/>
  <c r="J23"/>
  <c r="K23" s="1"/>
  <c r="F23"/>
  <c r="H21"/>
  <c r="J21" s="1"/>
  <c r="F21"/>
  <c r="D21"/>
  <c r="L20"/>
  <c r="M20" s="1"/>
  <c r="J20"/>
  <c r="K20" s="1"/>
  <c r="F20"/>
  <c r="L19"/>
  <c r="M19" s="1"/>
  <c r="J19"/>
  <c r="I19" s="1"/>
  <c r="F19"/>
  <c r="L18"/>
  <c r="M18" s="1"/>
  <c r="J18"/>
  <c r="K18" s="1"/>
  <c r="F18"/>
  <c r="L17"/>
  <c r="M17" s="1"/>
  <c r="J17"/>
  <c r="I17" s="1"/>
  <c r="F17"/>
  <c r="L16"/>
  <c r="M16" s="1"/>
  <c r="J16"/>
  <c r="K16" s="1"/>
  <c r="F16"/>
  <c r="L15"/>
  <c r="M15" s="1"/>
  <c r="J15"/>
  <c r="I15" s="1"/>
  <c r="F15"/>
  <c r="L14"/>
  <c r="M14" s="1"/>
  <c r="J14"/>
  <c r="K14" s="1"/>
  <c r="F14"/>
  <c r="H13"/>
  <c r="J13" s="1"/>
  <c r="F13"/>
  <c r="D13"/>
  <c r="L13" s="1"/>
  <c r="M13" s="1"/>
  <c r="F12"/>
  <c r="D12"/>
  <c r="F11"/>
  <c r="G91" i="5" l="1"/>
  <c r="R98"/>
  <c r="R91" s="1"/>
  <c r="D91"/>
  <c r="S91"/>
  <c r="T17"/>
  <c r="T59"/>
  <c r="T108"/>
  <c r="T107" s="1"/>
  <c r="H98"/>
  <c r="H91" s="1"/>
  <c r="L98"/>
  <c r="L91" s="1"/>
  <c r="P98"/>
  <c r="P91" s="1"/>
  <c r="I83"/>
  <c r="I82" s="1"/>
  <c r="M83"/>
  <c r="M82" s="1"/>
  <c r="Q83"/>
  <c r="Q82" s="1"/>
  <c r="F73"/>
  <c r="F72" s="1"/>
  <c r="J73"/>
  <c r="J72" s="1"/>
  <c r="N73"/>
  <c r="N72" s="1"/>
  <c r="I65"/>
  <c r="M65"/>
  <c r="Q65"/>
  <c r="G58"/>
  <c r="H53"/>
  <c r="L53"/>
  <c r="P53"/>
  <c r="F38"/>
  <c r="H25"/>
  <c r="L25"/>
  <c r="P25"/>
  <c r="T11"/>
  <c r="H12"/>
  <c r="T19"/>
  <c r="D10"/>
  <c r="D9" s="1"/>
  <c r="D7" s="1"/>
  <c r="H83"/>
  <c r="H82" s="1"/>
  <c r="L83"/>
  <c r="L82" s="1"/>
  <c r="P83"/>
  <c r="P82" s="1"/>
  <c r="I73"/>
  <c r="I72" s="1"/>
  <c r="M73"/>
  <c r="M72" s="1"/>
  <c r="Q73"/>
  <c r="Q72" s="1"/>
  <c r="H65"/>
  <c r="L65"/>
  <c r="P65"/>
  <c r="F58"/>
  <c r="J58"/>
  <c r="N58"/>
  <c r="J38"/>
  <c r="N38"/>
  <c r="F25"/>
  <c r="F9" s="1"/>
  <c r="F7" s="1"/>
  <c r="F98"/>
  <c r="F91" s="1"/>
  <c r="J98"/>
  <c r="J91" s="1"/>
  <c r="N98"/>
  <c r="N91" s="1"/>
  <c r="E91"/>
  <c r="U91"/>
  <c r="K82"/>
  <c r="H73"/>
  <c r="H72" s="1"/>
  <c r="L73"/>
  <c r="L72" s="1"/>
  <c r="P73"/>
  <c r="P72" s="1"/>
  <c r="I58"/>
  <c r="M58"/>
  <c r="Q58"/>
  <c r="F53"/>
  <c r="J53"/>
  <c r="N53"/>
  <c r="I38"/>
  <c r="M38"/>
  <c r="Q38"/>
  <c r="J25"/>
  <c r="N25"/>
  <c r="T89"/>
  <c r="T88" s="1"/>
  <c r="I98"/>
  <c r="I91" s="1"/>
  <c r="M98"/>
  <c r="M91" s="1"/>
  <c r="Q98"/>
  <c r="Q91" s="1"/>
  <c r="F83"/>
  <c r="F82" s="1"/>
  <c r="J83"/>
  <c r="J82" s="1"/>
  <c r="N83"/>
  <c r="N82" s="1"/>
  <c r="J65"/>
  <c r="N65"/>
  <c r="H58"/>
  <c r="L58"/>
  <c r="P58"/>
  <c r="I53"/>
  <c r="M53"/>
  <c r="Q53"/>
  <c r="H38"/>
  <c r="L38"/>
  <c r="P38"/>
  <c r="I25"/>
  <c r="M25"/>
  <c r="Q25"/>
  <c r="G25"/>
  <c r="G10"/>
  <c r="S9"/>
  <c r="S7" s="1"/>
  <c r="E9"/>
  <c r="E7" s="1"/>
  <c r="U9"/>
  <c r="U7" s="1"/>
  <c r="T99"/>
  <c r="T61"/>
  <c r="T26"/>
  <c r="T93"/>
  <c r="T92" s="1"/>
  <c r="T103"/>
  <c r="T96"/>
  <c r="T95" s="1"/>
  <c r="T78"/>
  <c r="T86"/>
  <c r="T84"/>
  <c r="T83" s="1"/>
  <c r="T82" s="1"/>
  <c r="T80"/>
  <c r="T74"/>
  <c r="T73" s="1"/>
  <c r="T72" s="1"/>
  <c r="T76"/>
  <c r="T51"/>
  <c r="T41"/>
  <c r="T39"/>
  <c r="T66"/>
  <c r="T63"/>
  <c r="T45"/>
  <c r="T43"/>
  <c r="T47"/>
  <c r="T56"/>
  <c r="T54"/>
  <c r="T53" s="1"/>
  <c r="T33"/>
  <c r="T32" s="1"/>
  <c r="T70"/>
  <c r="T68"/>
  <c r="T30"/>
  <c r="T28"/>
  <c r="T21"/>
  <c r="T15"/>
  <c r="T105"/>
  <c r="T101"/>
  <c r="T49"/>
  <c r="T23"/>
  <c r="T13"/>
  <c r="C91"/>
  <c r="C9"/>
  <c r="L21" i="3"/>
  <c r="M21" s="1"/>
  <c r="J22"/>
  <c r="I22" s="1"/>
  <c r="H12"/>
  <c r="L12" s="1"/>
  <c r="H11"/>
  <c r="I13"/>
  <c r="K13"/>
  <c r="I61"/>
  <c r="K61"/>
  <c r="K70"/>
  <c r="I70"/>
  <c r="K21"/>
  <c r="I21"/>
  <c r="I44"/>
  <c r="K44"/>
  <c r="L60"/>
  <c r="M60" s="1"/>
  <c r="D11"/>
  <c r="K65"/>
  <c r="I65"/>
  <c r="K58"/>
  <c r="I58"/>
  <c r="I29"/>
  <c r="K29"/>
  <c r="K55"/>
  <c r="J54"/>
  <c r="K54" s="1"/>
  <c r="I55"/>
  <c r="I54" s="1"/>
  <c r="J25"/>
  <c r="J12" s="1"/>
  <c r="J63"/>
  <c r="J60" s="1"/>
  <c r="K60" s="1"/>
  <c r="L65"/>
  <c r="M65" s="1"/>
  <c r="L70"/>
  <c r="M70" s="1"/>
  <c r="I14"/>
  <c r="K15"/>
  <c r="I16"/>
  <c r="K17"/>
  <c r="I18"/>
  <c r="K19"/>
  <c r="I20"/>
  <c r="I23"/>
  <c r="K24"/>
  <c r="L29"/>
  <c r="M29" s="1"/>
  <c r="J37"/>
  <c r="J40"/>
  <c r="L44"/>
  <c r="M44" s="1"/>
  <c r="J49"/>
  <c r="I64"/>
  <c r="K66"/>
  <c r="I67"/>
  <c r="K68"/>
  <c r="I69"/>
  <c r="K71"/>
  <c r="L63"/>
  <c r="M63" s="1"/>
  <c r="H10" i="5" l="1"/>
  <c r="H9" s="1"/>
  <c r="H7" s="1"/>
  <c r="I12"/>
  <c r="T38"/>
  <c r="T25"/>
  <c r="E8"/>
  <c r="T65"/>
  <c r="T91"/>
  <c r="T58"/>
  <c r="T98"/>
  <c r="T10"/>
  <c r="G9"/>
  <c r="G7" s="1"/>
  <c r="C7"/>
  <c r="F8" s="1"/>
  <c r="K22" i="3"/>
  <c r="L11"/>
  <c r="M11" s="1"/>
  <c r="M12"/>
  <c r="K12"/>
  <c r="K49"/>
  <c r="J48"/>
  <c r="K48" s="1"/>
  <c r="I49"/>
  <c r="I48" s="1"/>
  <c r="I63"/>
  <c r="K63"/>
  <c r="K40"/>
  <c r="I40"/>
  <c r="I25"/>
  <c r="K25"/>
  <c r="K37"/>
  <c r="I37"/>
  <c r="I60"/>
  <c r="I12"/>
  <c r="I11" s="1"/>
  <c r="I10" i="5" l="1"/>
  <c r="I9" s="1"/>
  <c r="I7" s="1"/>
  <c r="J12"/>
  <c r="T9"/>
  <c r="T7" s="1"/>
  <c r="D8"/>
  <c r="G8" s="1"/>
  <c r="H8"/>
  <c r="J11" i="3"/>
  <c r="K11" s="1"/>
  <c r="I8" i="5" l="1"/>
  <c r="L12"/>
  <c r="J10"/>
  <c r="J9" s="1"/>
  <c r="J7" s="1"/>
  <c r="K12"/>
  <c r="K10" s="1"/>
  <c r="K9" s="1"/>
  <c r="K7" s="1"/>
  <c r="K67" i="1"/>
  <c r="K68"/>
  <c r="K69"/>
  <c r="K66"/>
  <c r="K65"/>
  <c r="K64"/>
  <c r="K63"/>
  <c r="L10" i="5" l="1"/>
  <c r="L9" s="1"/>
  <c r="L7" s="1"/>
  <c r="L8" s="1"/>
  <c r="M12"/>
  <c r="J8"/>
  <c r="K8" s="1"/>
  <c r="K61" i="1"/>
  <c r="K59"/>
  <c r="K58"/>
  <c r="K57"/>
  <c r="K56"/>
  <c r="K55"/>
  <c r="K54"/>
  <c r="K51"/>
  <c r="K52"/>
  <c r="K53"/>
  <c r="K50"/>
  <c r="K49"/>
  <c r="K48"/>
  <c r="K46"/>
  <c r="K47"/>
  <c r="K45"/>
  <c r="K44"/>
  <c r="K37"/>
  <c r="K29"/>
  <c r="K27"/>
  <c r="K42"/>
  <c r="K43"/>
  <c r="K41"/>
  <c r="K39"/>
  <c r="K38"/>
  <c r="K31"/>
  <c r="K32"/>
  <c r="K33"/>
  <c r="K34"/>
  <c r="K35"/>
  <c r="K36"/>
  <c r="K30"/>
  <c r="K28"/>
  <c r="K23"/>
  <c r="K20"/>
  <c r="K15"/>
  <c r="K16"/>
  <c r="K17"/>
  <c r="K18"/>
  <c r="K19"/>
  <c r="I65"/>
  <c r="J65"/>
  <c r="I63"/>
  <c r="J63"/>
  <c r="I61"/>
  <c r="J61"/>
  <c r="I58"/>
  <c r="J58"/>
  <c r="I55"/>
  <c r="J55"/>
  <c r="I49"/>
  <c r="J49"/>
  <c r="I44"/>
  <c r="J44"/>
  <c r="I37"/>
  <c r="J37"/>
  <c r="I29"/>
  <c r="J29"/>
  <c r="J27"/>
  <c r="J30"/>
  <c r="J31"/>
  <c r="J32"/>
  <c r="J33"/>
  <c r="J34"/>
  <c r="J35"/>
  <c r="J36"/>
  <c r="J38"/>
  <c r="J39"/>
  <c r="J41"/>
  <c r="J42"/>
  <c r="J43"/>
  <c r="J45"/>
  <c r="J46"/>
  <c r="J47"/>
  <c r="M15"/>
  <c r="M16"/>
  <c r="M17"/>
  <c r="M18"/>
  <c r="M19"/>
  <c r="M20"/>
  <c r="M23"/>
  <c r="M26"/>
  <c r="M27"/>
  <c r="M28"/>
  <c r="M29"/>
  <c r="M30"/>
  <c r="M31"/>
  <c r="M32"/>
  <c r="M33"/>
  <c r="M34"/>
  <c r="M35"/>
  <c r="M36"/>
  <c r="M37"/>
  <c r="M38"/>
  <c r="M39"/>
  <c r="M41"/>
  <c r="M42"/>
  <c r="M44"/>
  <c r="M45"/>
  <c r="M46"/>
  <c r="M47"/>
  <c r="M48"/>
  <c r="M49"/>
  <c r="M50"/>
  <c r="M51"/>
  <c r="M52"/>
  <c r="M53"/>
  <c r="M54"/>
  <c r="M55"/>
  <c r="M56"/>
  <c r="M57"/>
  <c r="M58"/>
  <c r="M59"/>
  <c r="M61"/>
  <c r="M62"/>
  <c r="M63"/>
  <c r="M64"/>
  <c r="M65"/>
  <c r="M66"/>
  <c r="M67"/>
  <c r="M68"/>
  <c r="M69"/>
  <c r="M71"/>
  <c r="F71"/>
  <c r="F70"/>
  <c r="F67"/>
  <c r="F68"/>
  <c r="F69"/>
  <c r="F66"/>
  <c r="F65"/>
  <c r="F64"/>
  <c r="F63"/>
  <c r="F62"/>
  <c r="F61"/>
  <c r="F60"/>
  <c r="F59"/>
  <c r="F58"/>
  <c r="F57"/>
  <c r="F56"/>
  <c r="F55"/>
  <c r="F54"/>
  <c r="F51"/>
  <c r="F52"/>
  <c r="F53"/>
  <c r="F50"/>
  <c r="F49"/>
  <c r="F48"/>
  <c r="F46"/>
  <c r="F47"/>
  <c r="F45"/>
  <c r="F44"/>
  <c r="F42"/>
  <c r="F43"/>
  <c r="F41"/>
  <c r="F40"/>
  <c r="F39"/>
  <c r="F38"/>
  <c r="F37"/>
  <c r="F31"/>
  <c r="F32"/>
  <c r="F33"/>
  <c r="F34"/>
  <c r="F35"/>
  <c r="F36"/>
  <c r="F30"/>
  <c r="F29"/>
  <c r="F28"/>
  <c r="F27"/>
  <c r="F26"/>
  <c r="F25"/>
  <c r="F23"/>
  <c r="F24"/>
  <c r="F22"/>
  <c r="F21"/>
  <c r="F15"/>
  <c r="F16"/>
  <c r="F17"/>
  <c r="F18"/>
  <c r="F19"/>
  <c r="F20"/>
  <c r="F14"/>
  <c r="F13"/>
  <c r="F12"/>
  <c r="F11"/>
  <c r="L71"/>
  <c r="L67"/>
  <c r="L68"/>
  <c r="L69"/>
  <c r="L66"/>
  <c r="L64"/>
  <c r="L62"/>
  <c r="L59"/>
  <c r="L57"/>
  <c r="L56"/>
  <c r="L51"/>
  <c r="L52"/>
  <c r="L53"/>
  <c r="L50"/>
  <c r="L46"/>
  <c r="L47"/>
  <c r="L45"/>
  <c r="L42"/>
  <c r="L43"/>
  <c r="M43" s="1"/>
  <c r="L41"/>
  <c r="L39"/>
  <c r="L38"/>
  <c r="L31"/>
  <c r="L32"/>
  <c r="L33"/>
  <c r="L34"/>
  <c r="L35"/>
  <c r="L36"/>
  <c r="L30"/>
  <c r="L28"/>
  <c r="L26"/>
  <c r="L23"/>
  <c r="L24"/>
  <c r="M24" s="1"/>
  <c r="L22"/>
  <c r="M22" s="1"/>
  <c r="L15"/>
  <c r="L16"/>
  <c r="L17"/>
  <c r="L18"/>
  <c r="L19"/>
  <c r="L20"/>
  <c r="M8" i="5" l="1"/>
  <c r="M10"/>
  <c r="M9" s="1"/>
  <c r="M7" s="1"/>
  <c r="N12"/>
  <c r="L14" i="1"/>
  <c r="M14" s="1"/>
  <c r="N10" i="5" l="1"/>
  <c r="N9" s="1"/>
  <c r="N7" s="1"/>
  <c r="N8" s="1"/>
  <c r="O8" s="1"/>
  <c r="P12"/>
  <c r="O12"/>
  <c r="O10" s="1"/>
  <c r="O9" s="1"/>
  <c r="O7" s="1"/>
  <c r="H40" i="1"/>
  <c r="J40" s="1"/>
  <c r="J28"/>
  <c r="J50"/>
  <c r="J51"/>
  <c r="J52"/>
  <c r="J53"/>
  <c r="J56"/>
  <c r="J57"/>
  <c r="J59"/>
  <c r="J62"/>
  <c r="J64"/>
  <c r="J66"/>
  <c r="J67"/>
  <c r="J68"/>
  <c r="J69"/>
  <c r="J71"/>
  <c r="K71" s="1"/>
  <c r="J26"/>
  <c r="P10" i="5" l="1"/>
  <c r="P9" s="1"/>
  <c r="P7" s="1"/>
  <c r="P8" s="1"/>
  <c r="Q12"/>
  <c r="K40" i="1"/>
  <c r="I40"/>
  <c r="I57"/>
  <c r="I39"/>
  <c r="I34"/>
  <c r="I30"/>
  <c r="I69"/>
  <c r="I64"/>
  <c r="I50"/>
  <c r="I43"/>
  <c r="I33"/>
  <c r="I68"/>
  <c r="I53"/>
  <c r="I47"/>
  <c r="I42"/>
  <c r="I36"/>
  <c r="I26"/>
  <c r="I67"/>
  <c r="I59"/>
  <c r="I54" s="1"/>
  <c r="I52"/>
  <c r="I46"/>
  <c r="I41"/>
  <c r="I35"/>
  <c r="I31"/>
  <c r="I71"/>
  <c r="I45"/>
  <c r="I56"/>
  <c r="I38"/>
  <c r="I28"/>
  <c r="I27" s="1"/>
  <c r="I62"/>
  <c r="I32"/>
  <c r="I66"/>
  <c r="I51"/>
  <c r="J23"/>
  <c r="J24"/>
  <c r="K24" s="1"/>
  <c r="J22"/>
  <c r="K22" s="1"/>
  <c r="J20"/>
  <c r="J15"/>
  <c r="J16"/>
  <c r="J17"/>
  <c r="J18"/>
  <c r="J19"/>
  <c r="J14"/>
  <c r="K14" s="1"/>
  <c r="H70"/>
  <c r="J70" s="1"/>
  <c r="H65"/>
  <c r="H63"/>
  <c r="H61"/>
  <c r="H58"/>
  <c r="H55"/>
  <c r="H49"/>
  <c r="H48" s="1"/>
  <c r="H44"/>
  <c r="H37"/>
  <c r="H29"/>
  <c r="H27"/>
  <c r="H25"/>
  <c r="J25" s="1"/>
  <c r="H21"/>
  <c r="J21" s="1"/>
  <c r="H13"/>
  <c r="J13" s="1"/>
  <c r="D70"/>
  <c r="D65"/>
  <c r="L65" s="1"/>
  <c r="D63"/>
  <c r="D61"/>
  <c r="L61" s="1"/>
  <c r="D58"/>
  <c r="L58" s="1"/>
  <c r="D55"/>
  <c r="L55" s="1"/>
  <c r="D49"/>
  <c r="D44"/>
  <c r="L44" s="1"/>
  <c r="D40"/>
  <c r="L40" s="1"/>
  <c r="M40" s="1"/>
  <c r="D37"/>
  <c r="D29"/>
  <c r="L29" s="1"/>
  <c r="D27"/>
  <c r="D25"/>
  <c r="L25" s="1"/>
  <c r="M25" s="1"/>
  <c r="D21"/>
  <c r="D13"/>
  <c r="Q10" i="5" l="1"/>
  <c r="Q9" s="1"/>
  <c r="Q7" s="1"/>
  <c r="Q8" s="1"/>
  <c r="R8" s="1"/>
  <c r="R12"/>
  <c r="R10" s="1"/>
  <c r="R9" s="1"/>
  <c r="R7" s="1"/>
  <c r="K70" i="1"/>
  <c r="I70"/>
  <c r="L70"/>
  <c r="M70" s="1"/>
  <c r="I25"/>
  <c r="K25"/>
  <c r="L13"/>
  <c r="M13" s="1"/>
  <c r="K13"/>
  <c r="I13"/>
  <c r="K21"/>
  <c r="I21"/>
  <c r="I15"/>
  <c r="J48"/>
  <c r="L49"/>
  <c r="L63"/>
  <c r="I22"/>
  <c r="L21"/>
  <c r="M21" s="1"/>
  <c r="L37"/>
  <c r="I14"/>
  <c r="I16"/>
  <c r="I24"/>
  <c r="I48"/>
  <c r="I23"/>
  <c r="L27"/>
  <c r="H54"/>
  <c r="I18"/>
  <c r="I20"/>
  <c r="I60"/>
  <c r="I19"/>
  <c r="I17"/>
  <c r="J60"/>
  <c r="K60" s="1"/>
  <c r="J54"/>
  <c r="D12"/>
  <c r="H60"/>
  <c r="H12"/>
  <c r="D60"/>
  <c r="L60" s="1"/>
  <c r="M60" s="1"/>
  <c r="D54"/>
  <c r="L54" s="1"/>
  <c r="D48"/>
  <c r="L48" s="1"/>
  <c r="J12" l="1"/>
  <c r="L12"/>
  <c r="H11"/>
  <c r="D11"/>
  <c r="I12"/>
  <c r="I11" s="1"/>
  <c r="J11" l="1"/>
  <c r="K11" s="1"/>
  <c r="K12"/>
  <c r="L11"/>
  <c r="M11" s="1"/>
  <c r="M12"/>
</calcChain>
</file>

<file path=xl/sharedStrings.xml><?xml version="1.0" encoding="utf-8"?>
<sst xmlns="http://schemas.openxmlformats.org/spreadsheetml/2006/main" count="489" uniqueCount="130">
  <si>
    <t>LAPORAN REKAPITULASI KEMAJUAN PELAKSANAAN KEGIATAN ORGANISASI PERANGKAT DAERAH</t>
  </si>
  <si>
    <t>APBD KOTA SERANG TAHUN ANGGARAN 2021</t>
  </si>
  <si>
    <t>OPD</t>
  </si>
  <si>
    <t>DISDUKCAPIL KOTA SERANG</t>
  </si>
  <si>
    <t>NO</t>
  </si>
  <si>
    <t>URAIAN</t>
  </si>
  <si>
    <t>PAGU ANGGARAN</t>
  </si>
  <si>
    <t>SUMBER DANA</t>
  </si>
  <si>
    <t>KONDISI S/D BULAN INI (%)</t>
  </si>
  <si>
    <t>SELISIH%</t>
  </si>
  <si>
    <t>SISA ANGGARAN</t>
  </si>
  <si>
    <t>%</t>
  </si>
  <si>
    <t>KET</t>
  </si>
  <si>
    <t>TARGET</t>
  </si>
  <si>
    <t>REALISASI</t>
  </si>
  <si>
    <t>FISIK (%)</t>
  </si>
  <si>
    <t>KEUANGAN (%)</t>
  </si>
  <si>
    <t>Rp.</t>
  </si>
  <si>
    <t>BELANJA</t>
  </si>
  <si>
    <t>A</t>
  </si>
  <si>
    <t>PROGRAM PENUNJANG URUSAN PEMERINTAHAN DAERAH KABUPATEN/KOTA</t>
  </si>
  <si>
    <t>I</t>
  </si>
  <si>
    <t>Perencanaan, Penganggaran, dan Evaluasi Kinerja Perangkat Daerah</t>
  </si>
  <si>
    <t xml:space="preserve">Penyusunan Dokumen
Perencanaan Perangkat Daerah
</t>
  </si>
  <si>
    <t>Koordinasi dan Penyusunan Dokumen RKA-SKPD</t>
  </si>
  <si>
    <t xml:space="preserve">Koordinasi dan Penyusunan
Dokumen Perubahan RKA-SKPD
</t>
  </si>
  <si>
    <t>Koordinasi dan Penyusunan DPA-SKPD</t>
  </si>
  <si>
    <t>Koordinasi dan Penyusunan Perubahan DPA-SKPD</t>
  </si>
  <si>
    <t>Koordinasi dan Penyusunan Laporan Capaian Kinerja dan Ikhtisar Realisasi Kinerja SKPD</t>
  </si>
  <si>
    <t>Evaluasi Kinerja Perangkat Daerah</t>
  </si>
  <si>
    <t>II</t>
  </si>
  <si>
    <t>Administrasi Keuangan Perangkat Daerah</t>
  </si>
  <si>
    <t>Penyediaan Gaji dan Tunjangan ASN</t>
  </si>
  <si>
    <t>Koordinasi dan Penyusunan Laporan Keuangan Akhir Tahun SKPD</t>
  </si>
  <si>
    <t>Koordinasi dan Penyusunan Laporan Keuangan Bulanan/Triwulanan/Semesteran SKPD</t>
  </si>
  <si>
    <t>III</t>
  </si>
  <si>
    <t>Administrasi Barang Milik Daerah pada Perangkat Daerah</t>
  </si>
  <si>
    <t>Penatausahaan Barang Milik Daerah pada SKPD</t>
  </si>
  <si>
    <t>V</t>
  </si>
  <si>
    <t>IV</t>
  </si>
  <si>
    <t>Administrasi Kepegawaian Perangkat Daerah</t>
  </si>
  <si>
    <t>Pengadaan Pakaian Dinas Beserta Atribut Kelengkapannya</t>
  </si>
  <si>
    <t>Administrasi Umum Perangkat Daerah</t>
  </si>
  <si>
    <t>Penyediaan Komponen Instalasi Listrik/Penerangan Bangunan Kantor</t>
  </si>
  <si>
    <t>Penyediaan Peralatan dan Perlengkapan Kantor</t>
  </si>
  <si>
    <t>Penyediaan Bahan Logistik Kantor</t>
  </si>
  <si>
    <t>Penyediaan Barang Cetakan dan Penggandaan</t>
  </si>
  <si>
    <t>Penyediaan Bahan Bacaan dan Peraturan Perundang-undangan</t>
  </si>
  <si>
    <t>Fasilitasi Kunjungan Tamu</t>
  </si>
  <si>
    <t>Penyelenggaraan Rapat Koordinasi dan Konsultasi SKPD</t>
  </si>
  <si>
    <t>VI</t>
  </si>
  <si>
    <t>Pengadaan Barang Milik Daerah Penunjang Urusan Pemerintah Daerah</t>
  </si>
  <si>
    <t>Pengadaan Mebel</t>
  </si>
  <si>
    <t xml:space="preserve">Pengadaan Sarana dan
Prasarana Pendukung Gedung Kantor atau Bangunan Lainnya
</t>
  </si>
  <si>
    <t>VII</t>
  </si>
  <si>
    <t>Penyediaan Jasa Penunjang Urusan Pemerintahan Daerah</t>
  </si>
  <si>
    <t>Penyediaan Jasa Surat Menyurat</t>
  </si>
  <si>
    <t>Penyediaan Jasa Komunikasi, Sumber Daya Air dan Listrik</t>
  </si>
  <si>
    <t>Penyediaan Jasa Pelayanan Umum Kantor</t>
  </si>
  <si>
    <t>Pemeliharaan Barang Milik Daerah Penunjang Urusan Pemerintahan Daerah</t>
  </si>
  <si>
    <t>IX</t>
  </si>
  <si>
    <t>Penyediaan Jasa Pemeliharaan, Biaya Pemeliharaan, Pajak, dan Perizinan Kendaraan Dinas Operasional atau Lapangan</t>
  </si>
  <si>
    <t>Pemeliharaan Peralatan dan Mesin Lainnya</t>
  </si>
  <si>
    <t>Pemeliharaan/Rehabilitasi Gedung Kantor dan Bangunan Lainnya</t>
  </si>
  <si>
    <t>X</t>
  </si>
  <si>
    <t>B</t>
  </si>
  <si>
    <t>PROGRAM PENDAFTARAN PENDUDUK</t>
  </si>
  <si>
    <t>Pelayanan Pendaftaran Penduduk</t>
  </si>
  <si>
    <t>Pendataan Penduduk Non Permanen dan Rentan Administrasi Kependudukan</t>
  </si>
  <si>
    <t xml:space="preserve">Pencatatan, Penatausahaan dan Penerbitan Dokumen atas
Pendaftaran Penduduk
</t>
  </si>
  <si>
    <t>Peningkatan Pelayanan Pendaftaran Penduduk</t>
  </si>
  <si>
    <t>Penerbitan Dokumen atas Hasil Pelaporan Peristiwa Kependudukan</t>
  </si>
  <si>
    <t xml:space="preserve">Bulan : </t>
  </si>
  <si>
    <t>Januari</t>
  </si>
  <si>
    <t xml:space="preserve">Triwulan : </t>
  </si>
  <si>
    <t>Satu</t>
  </si>
  <si>
    <t>C</t>
  </si>
  <si>
    <t>PROGRAM PENCATATAN SIPIL</t>
  </si>
  <si>
    <t>XI</t>
  </si>
  <si>
    <t>Pelayanan Pencatatan Sipil</t>
  </si>
  <si>
    <t xml:space="preserve">Pencatatan, Penatausahaan dan Penerbitan Dokumen atas
Pelaporan Peristiwa Penting
</t>
  </si>
  <si>
    <t>Peningkatan dalam Pelayanan Pencatatan Sipil</t>
  </si>
  <si>
    <t>XII</t>
  </si>
  <si>
    <t>Penyelenggaraan Pencatatan Sipil</t>
  </si>
  <si>
    <t>Sosialisasi terkait Pencatatan Sipil</t>
  </si>
  <si>
    <t>D</t>
  </si>
  <si>
    <t>PROGRAM PENGELOLAAN INFORMASI ADMINISTRASI KEPENDUDUKAN</t>
  </si>
  <si>
    <t>XIII</t>
  </si>
  <si>
    <t>Pengumpulan Data Kependudukan dan Pemanfaatan dan Penyajian Database Kependudukan</t>
  </si>
  <si>
    <t>Pengolahan dan Penyajian Data Kependudukan</t>
  </si>
  <si>
    <t>XIV</t>
  </si>
  <si>
    <t>Penataan Pengelolaan Informasi Administrasi Kependudukan</t>
  </si>
  <si>
    <t xml:space="preserve">Penyusunan  Tata Cara
Perencanaan, Pelaksanaan, Pemantauan, Evaluasi,
Pengendalian, dan Pelaporan Penyelenggaraan Adminduk terkait Pengelolaan Informasi Administrasi Kependudukan
</t>
  </si>
  <si>
    <t>Penyelenggaraan Pengelolaan Informasi Administrasi Kependudukan</t>
  </si>
  <si>
    <t>XV</t>
  </si>
  <si>
    <t xml:space="preserve">Koordinasi Antar Lembaga
Pemerintah dan Lembaga Non- Pemerintah di Kabupaten/Kota dalam Penertiban Pengelolaan Informasi Administrasi Kependudukan
</t>
  </si>
  <si>
    <t>Fasilitasi terkait Pengelolaan Informasi Administrasi Kependudukan</t>
  </si>
  <si>
    <t>Penyelenggaraan Pemanfaatan Data Kependudukan</t>
  </si>
  <si>
    <t>Kerja Sama dengan Organisasi Kemasyarakatan dan Perguruan Tinggi</t>
  </si>
  <si>
    <t>Pembinaan dan Pengawasan Pengelolaan Informasi Administrasi Kependudukan</t>
  </si>
  <si>
    <t>XVI</t>
  </si>
  <si>
    <t xml:space="preserve">Bimbingan Teknis terkait Pengelolaan Informasi
Administrasi Kependudukan dan Pendayagunaan Data Kependudukan
</t>
  </si>
  <si>
    <t>APBD</t>
  </si>
  <si>
    <t xml:space="preserve"> Kepala Dinas Kependudukan dan Pencatatan Sipil </t>
  </si>
  <si>
    <t>Kota Serang</t>
  </si>
  <si>
    <t>MAMAT HAMBALI, SH, M.Si</t>
  </si>
  <si>
    <t>NIP.  19610704 198603 1 013</t>
  </si>
  <si>
    <t>Serang,     Januari 2021</t>
  </si>
  <si>
    <t>Februari</t>
  </si>
  <si>
    <t>14,3</t>
  </si>
  <si>
    <t>khjfhgkgljkgdkjsgkjgkjdsgkjgkjgsavjjf</t>
  </si>
  <si>
    <t>TRIWULAN I</t>
  </si>
  <si>
    <t>TRIWULAN II</t>
  </si>
  <si>
    <t>TRIWULAN III</t>
  </si>
  <si>
    <t>TRIWULAN IV</t>
  </si>
  <si>
    <t>JANUARI</t>
  </si>
  <si>
    <t>PEBRUARI</t>
  </si>
  <si>
    <t>MARET</t>
  </si>
  <si>
    <t>JUMLAH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</si>
  <si>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</si>
  <si>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</si>
  <si>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</si>
  <si>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</si>
  <si>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</si>
  <si>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</si>
  <si>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</si>
  <si>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</si>
  <si>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</si>
  <si>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JUMLAH TW.</t>
  </si>
  <si>
    <t>I+II+111+IV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</si>
</sst>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i/>
      <sz val="9"/>
      <color theme="0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b/>
      <u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ahoma"/>
      <family val="2"/>
    </font>
    <font>
      <sz val="9"/>
      <color theme="1"/>
      <name val="Tahoma"/>
      <family val="2"/>
    </font>
    <font>
      <sz val="9"/>
      <color indexed="8"/>
      <name val="Tahoma"/>
      <family val="2"/>
    </font>
    <font>
      <i/>
      <sz val="9"/>
      <color theme="0"/>
      <name val="Tahoma"/>
      <family val="2"/>
    </font>
    <font>
      <b/>
      <sz val="9"/>
      <color theme="1"/>
      <name val="Tahoma"/>
      <family val="2"/>
    </font>
    <font>
      <sz val="11"/>
      <color theme="1"/>
      <name val="Tahoma"/>
      <family val="2"/>
    </font>
    <font>
      <sz val="10"/>
      <name val="Tahoma"/>
      <family val="2"/>
    </font>
    <font>
      <b/>
      <u/>
      <sz val="10"/>
      <color indexed="8"/>
      <name val="Tahoma"/>
      <family val="2"/>
    </font>
    <font>
      <b/>
      <sz val="9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66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0" fontId="3" fillId="0" borderId="8" xfId="0" applyFont="1" applyFill="1" applyBorder="1" applyAlignment="1">
      <alignment horizontal="center" vertical="center" wrapText="1" readingOrder="1"/>
    </xf>
    <xf numFmtId="0" fontId="6" fillId="0" borderId="7" xfId="0" applyFont="1" applyFill="1" applyBorder="1" applyAlignment="1">
      <alignment horizontal="center" vertical="center" wrapText="1" readingOrder="1"/>
    </xf>
    <xf numFmtId="0" fontId="4" fillId="0" borderId="7" xfId="0" applyFont="1" applyBorder="1"/>
    <xf numFmtId="0" fontId="4" fillId="2" borderId="7" xfId="0" applyFont="1" applyFill="1" applyBorder="1" applyAlignment="1">
      <alignment vertical="top"/>
    </xf>
    <xf numFmtId="0" fontId="7" fillId="2" borderId="7" xfId="0" applyFont="1" applyFill="1" applyBorder="1" applyAlignment="1">
      <alignment horizontal="center" vertical="center"/>
    </xf>
    <xf numFmtId="0" fontId="4" fillId="2" borderId="7" xfId="0" applyFont="1" applyFill="1" applyBorder="1"/>
    <xf numFmtId="0" fontId="7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top"/>
    </xf>
    <xf numFmtId="0" fontId="7" fillId="3" borderId="7" xfId="0" applyFont="1" applyFill="1" applyBorder="1" applyAlignment="1">
      <alignment vertical="top" wrapText="1"/>
    </xf>
    <xf numFmtId="0" fontId="7" fillId="3" borderId="7" xfId="0" applyFont="1" applyFill="1" applyBorder="1" applyAlignment="1">
      <alignment horizontal="center" vertical="center"/>
    </xf>
    <xf numFmtId="0" fontId="4" fillId="3" borderId="7" xfId="0" applyFont="1" applyFill="1" applyBorder="1"/>
    <xf numFmtId="0" fontId="7" fillId="4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vertical="top"/>
    </xf>
    <xf numFmtId="0" fontId="7" fillId="4" borderId="7" xfId="0" applyFont="1" applyFill="1" applyBorder="1" applyAlignment="1">
      <alignment vertical="top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top"/>
    </xf>
    <xf numFmtId="0" fontId="4" fillId="0" borderId="7" xfId="0" applyFont="1" applyBorder="1" applyAlignment="1">
      <alignment vertical="top" wrapText="1"/>
    </xf>
    <xf numFmtId="3" fontId="4" fillId="0" borderId="7" xfId="0" applyNumberFormat="1" applyFont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vertical="center"/>
    </xf>
    <xf numFmtId="0" fontId="7" fillId="5" borderId="7" xfId="0" applyFont="1" applyFill="1" applyBorder="1" applyAlignment="1">
      <alignment vertical="top"/>
    </xf>
    <xf numFmtId="0" fontId="7" fillId="5" borderId="7" xfId="0" applyFont="1" applyFill="1" applyBorder="1" applyAlignment="1">
      <alignment vertical="top" wrapText="1"/>
    </xf>
    <xf numFmtId="3" fontId="7" fillId="5" borderId="7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top"/>
    </xf>
    <xf numFmtId="165" fontId="7" fillId="2" borderId="7" xfId="0" applyNumberFormat="1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7" xfId="0" applyFont="1" applyFill="1" applyBorder="1"/>
    <xf numFmtId="0" fontId="7" fillId="5" borderId="7" xfId="0" applyFont="1" applyFill="1" applyBorder="1" applyAlignment="1">
      <alignment horizontal="center" vertical="center"/>
    </xf>
    <xf numFmtId="0" fontId="7" fillId="5" borderId="7" xfId="0" applyFont="1" applyFill="1" applyBorder="1"/>
    <xf numFmtId="2" fontId="4" fillId="0" borderId="7" xfId="0" applyNumberFormat="1" applyFont="1" applyBorder="1"/>
    <xf numFmtId="0" fontId="3" fillId="0" borderId="8" xfId="0" applyFont="1" applyFill="1" applyBorder="1" applyAlignment="1">
      <alignment horizontal="center" vertical="center" wrapText="1" readingOrder="1"/>
    </xf>
    <xf numFmtId="2" fontId="7" fillId="4" borderId="7" xfId="0" applyNumberFormat="1" applyFont="1" applyFill="1" applyBorder="1"/>
    <xf numFmtId="2" fontId="7" fillId="2" borderId="7" xfId="0" applyNumberFormat="1" applyFont="1" applyFill="1" applyBorder="1"/>
    <xf numFmtId="2" fontId="7" fillId="3" borderId="7" xfId="0" applyNumberFormat="1" applyFont="1" applyFill="1" applyBorder="1"/>
    <xf numFmtId="2" fontId="7" fillId="4" borderId="7" xfId="0" applyNumberFormat="1" applyFont="1" applyFill="1" applyBorder="1" applyAlignment="1">
      <alignment horizontal="right" vertical="center"/>
    </xf>
    <xf numFmtId="2" fontId="4" fillId="0" borderId="7" xfId="0" applyNumberFormat="1" applyFont="1" applyBorder="1" applyAlignment="1">
      <alignment horizontal="right" vertical="center"/>
    </xf>
    <xf numFmtId="3" fontId="7" fillId="4" borderId="7" xfId="0" applyNumberFormat="1" applyFont="1" applyFill="1" applyBorder="1" applyAlignment="1">
      <alignment horizontal="right" vertical="center"/>
    </xf>
    <xf numFmtId="3" fontId="4" fillId="0" borderId="7" xfId="1" applyNumberFormat="1" applyFont="1" applyBorder="1" applyAlignment="1">
      <alignment horizontal="right" vertical="center"/>
    </xf>
    <xf numFmtId="2" fontId="7" fillId="5" borderId="7" xfId="0" applyNumberFormat="1" applyFont="1" applyFill="1" applyBorder="1" applyAlignment="1">
      <alignment horizontal="right" vertical="center"/>
    </xf>
    <xf numFmtId="165" fontId="7" fillId="3" borderId="7" xfId="1" applyNumberFormat="1" applyFont="1" applyFill="1" applyBorder="1" applyAlignment="1">
      <alignment horizontal="center" vertical="center"/>
    </xf>
    <xf numFmtId="0" fontId="7" fillId="3" borderId="7" xfId="0" applyFont="1" applyFill="1" applyBorder="1"/>
    <xf numFmtId="2" fontId="7" fillId="3" borderId="7" xfId="0" applyNumberFormat="1" applyFont="1" applyFill="1" applyBorder="1" applyAlignment="1">
      <alignment horizontal="right" vertical="center"/>
    </xf>
    <xf numFmtId="0" fontId="7" fillId="5" borderId="7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vertical="center"/>
    </xf>
    <xf numFmtId="2" fontId="7" fillId="3" borderId="7" xfId="0" applyNumberFormat="1" applyFont="1" applyFill="1" applyBorder="1" applyAlignment="1">
      <alignment vertical="center"/>
    </xf>
    <xf numFmtId="2" fontId="7" fillId="4" borderId="7" xfId="0" applyNumberFormat="1" applyFont="1" applyFill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165" fontId="4" fillId="0" borderId="7" xfId="1" applyNumberFormat="1" applyFont="1" applyBorder="1" applyAlignment="1">
      <alignment horizontal="right" vertical="center"/>
    </xf>
    <xf numFmtId="165" fontId="7" fillId="4" borderId="7" xfId="1" applyNumberFormat="1" applyFont="1" applyFill="1" applyBorder="1" applyAlignment="1">
      <alignment horizontal="right" vertical="center"/>
    </xf>
    <xf numFmtId="165" fontId="7" fillId="5" borderId="7" xfId="1" applyNumberFormat="1" applyFont="1" applyFill="1" applyBorder="1" applyAlignment="1">
      <alignment horizontal="right" vertical="center"/>
    </xf>
    <xf numFmtId="2" fontId="7" fillId="5" borderId="7" xfId="0" applyNumberFormat="1" applyFont="1" applyFill="1" applyBorder="1" applyAlignment="1">
      <alignment vertical="center"/>
    </xf>
    <xf numFmtId="165" fontId="7" fillId="3" borderId="7" xfId="1" applyNumberFormat="1" applyFont="1" applyFill="1" applyBorder="1" applyAlignment="1">
      <alignment horizontal="right" vertical="center"/>
    </xf>
    <xf numFmtId="2" fontId="4" fillId="3" borderId="7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 readingOrder="1"/>
    </xf>
    <xf numFmtId="0" fontId="8" fillId="6" borderId="0" xfId="0" applyFont="1" applyFill="1" applyAlignment="1">
      <alignment horizontal="center" vertical="center"/>
    </xf>
    <xf numFmtId="3" fontId="4" fillId="0" borderId="7" xfId="0" applyNumberFormat="1" applyFont="1" applyBorder="1"/>
    <xf numFmtId="3" fontId="7" fillId="4" borderId="7" xfId="0" applyNumberFormat="1" applyFont="1" applyFill="1" applyBorder="1"/>
    <xf numFmtId="165" fontId="4" fillId="0" borderId="7" xfId="0" applyNumberFormat="1" applyFont="1" applyBorder="1"/>
    <xf numFmtId="165" fontId="7" fillId="4" borderId="7" xfId="0" applyNumberFormat="1" applyFont="1" applyFill="1" applyBorder="1"/>
    <xf numFmtId="3" fontId="7" fillId="5" borderId="7" xfId="0" applyNumberFormat="1" applyFont="1" applyFill="1" applyBorder="1"/>
    <xf numFmtId="165" fontId="7" fillId="5" borderId="7" xfId="0" applyNumberFormat="1" applyFont="1" applyFill="1" applyBorder="1"/>
    <xf numFmtId="165" fontId="4" fillId="3" borderId="7" xfId="0" applyNumberFormat="1" applyFont="1" applyFill="1" applyBorder="1"/>
    <xf numFmtId="3" fontId="4" fillId="3" borderId="7" xfId="0" applyNumberFormat="1" applyFont="1" applyFill="1" applyBorder="1"/>
    <xf numFmtId="165" fontId="4" fillId="2" borderId="7" xfId="0" applyNumberFormat="1" applyFont="1" applyFill="1" applyBorder="1"/>
    <xf numFmtId="164" fontId="4" fillId="2" borderId="7" xfId="1" applyFont="1" applyFill="1" applyBorder="1"/>
    <xf numFmtId="164" fontId="4" fillId="3" borderId="7" xfId="1" applyFont="1" applyFill="1" applyBorder="1"/>
    <xf numFmtId="164" fontId="7" fillId="4" borderId="7" xfId="1" applyFont="1" applyFill="1" applyBorder="1"/>
    <xf numFmtId="164" fontId="4" fillId="0" borderId="7" xfId="1" applyFont="1" applyBorder="1"/>
    <xf numFmtId="164" fontId="7" fillId="5" borderId="7" xfId="1" applyFont="1" applyFill="1" applyBorder="1"/>
    <xf numFmtId="2" fontId="4" fillId="2" borderId="7" xfId="0" applyNumberFormat="1" applyFont="1" applyFill="1" applyBorder="1"/>
    <xf numFmtId="164" fontId="4" fillId="0" borderId="7" xfId="0" applyNumberFormat="1" applyFont="1" applyBorder="1"/>
    <xf numFmtId="164" fontId="7" fillId="4" borderId="7" xfId="0" applyNumberFormat="1" applyFont="1" applyFill="1" applyBorder="1"/>
    <xf numFmtId="164" fontId="7" fillId="6" borderId="7" xfId="0" applyNumberFormat="1" applyFont="1" applyFill="1" applyBorder="1"/>
    <xf numFmtId="164" fontId="4" fillId="6" borderId="7" xfId="0" applyNumberFormat="1" applyFont="1" applyFill="1" applyBorder="1"/>
    <xf numFmtId="164" fontId="7" fillId="3" borderId="7" xfId="0" applyNumberFormat="1" applyFont="1" applyFill="1" applyBorder="1"/>
    <xf numFmtId="164" fontId="7" fillId="5" borderId="7" xfId="0" applyNumberFormat="1" applyFont="1" applyFill="1" applyBorder="1"/>
    <xf numFmtId="0" fontId="4" fillId="5" borderId="7" xfId="0" applyFont="1" applyFill="1" applyBorder="1" applyAlignment="1">
      <alignment vertical="center"/>
    </xf>
    <xf numFmtId="164" fontId="0" fillId="0" borderId="0" xfId="0" applyNumberFormat="1"/>
    <xf numFmtId="2" fontId="4" fillId="3" borderId="7" xfId="0" applyNumberFormat="1" applyFont="1" applyFill="1" applyBorder="1"/>
    <xf numFmtId="0" fontId="4" fillId="5" borderId="7" xfId="0" applyFont="1" applyFill="1" applyBorder="1"/>
    <xf numFmtId="0" fontId="4" fillId="4" borderId="7" xfId="0" applyFont="1" applyFill="1" applyBorder="1"/>
    <xf numFmtId="2" fontId="4" fillId="4" borderId="7" xfId="0" applyNumberFormat="1" applyFont="1" applyFill="1" applyBorder="1"/>
    <xf numFmtId="2" fontId="4" fillId="5" borderId="7" xfId="0" applyNumberFormat="1" applyFont="1" applyFill="1" applyBorder="1"/>
    <xf numFmtId="2" fontId="7" fillId="4" borderId="7" xfId="1" applyNumberFormat="1" applyFont="1" applyFill="1" applyBorder="1"/>
    <xf numFmtId="2" fontId="4" fillId="6" borderId="7" xfId="0" applyNumberFormat="1" applyFont="1" applyFill="1" applyBorder="1"/>
    <xf numFmtId="2" fontId="7" fillId="6" borderId="7" xfId="0" applyNumberFormat="1" applyFont="1" applyFill="1" applyBorder="1"/>
    <xf numFmtId="2" fontId="7" fillId="5" borderId="7" xfId="0" applyNumberFormat="1" applyFont="1" applyFill="1" applyBorder="1"/>
    <xf numFmtId="165" fontId="7" fillId="2" borderId="7" xfId="0" applyNumberFormat="1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2" fontId="7" fillId="2" borderId="7" xfId="0" applyNumberFormat="1" applyFont="1" applyFill="1" applyBorder="1" applyAlignment="1">
      <alignment horizontal="left" vertical="center"/>
    </xf>
    <xf numFmtId="165" fontId="7" fillId="3" borderId="7" xfId="0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164" fontId="4" fillId="3" borderId="7" xfId="1" applyFont="1" applyFill="1" applyBorder="1" applyAlignment="1">
      <alignment horizontal="left" vertical="center"/>
    </xf>
    <xf numFmtId="165" fontId="7" fillId="3" borderId="7" xfId="1" applyNumberFormat="1" applyFont="1" applyFill="1" applyBorder="1" applyAlignment="1">
      <alignment horizontal="left" vertical="center"/>
    </xf>
    <xf numFmtId="2" fontId="7" fillId="3" borderId="7" xfId="0" applyNumberFormat="1" applyFont="1" applyFill="1" applyBorder="1" applyAlignment="1">
      <alignment horizontal="left" vertical="center"/>
    </xf>
    <xf numFmtId="2" fontId="4" fillId="3" borderId="7" xfId="0" applyNumberFormat="1" applyFont="1" applyFill="1" applyBorder="1" applyAlignment="1">
      <alignment horizontal="left" vertical="center"/>
    </xf>
    <xf numFmtId="165" fontId="4" fillId="3" borderId="7" xfId="0" applyNumberFormat="1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3" fontId="7" fillId="4" borderId="7" xfId="0" applyNumberFormat="1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164" fontId="7" fillId="4" borderId="7" xfId="1" applyFont="1" applyFill="1" applyBorder="1" applyAlignment="1">
      <alignment horizontal="left" vertical="center"/>
    </xf>
    <xf numFmtId="165" fontId="7" fillId="4" borderId="7" xfId="1" applyNumberFormat="1" applyFont="1" applyFill="1" applyBorder="1" applyAlignment="1">
      <alignment horizontal="left" vertical="center"/>
    </xf>
    <xf numFmtId="2" fontId="7" fillId="4" borderId="7" xfId="0" applyNumberFormat="1" applyFont="1" applyFill="1" applyBorder="1" applyAlignment="1">
      <alignment horizontal="left" vertical="center"/>
    </xf>
    <xf numFmtId="164" fontId="7" fillId="4" borderId="7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164" fontId="4" fillId="0" borderId="7" xfId="1" applyFont="1" applyBorder="1" applyAlignment="1">
      <alignment horizontal="left" vertical="center"/>
    </xf>
    <xf numFmtId="2" fontId="4" fillId="0" borderId="7" xfId="0" applyNumberFormat="1" applyFont="1" applyBorder="1" applyAlignment="1">
      <alignment horizontal="left" vertical="center"/>
    </xf>
    <xf numFmtId="164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5" fontId="7" fillId="4" borderId="7" xfId="0" applyNumberFormat="1" applyFont="1" applyFill="1" applyBorder="1" applyAlignment="1">
      <alignment horizontal="left" vertical="center"/>
    </xf>
    <xf numFmtId="2" fontId="7" fillId="4" borderId="7" xfId="1" applyNumberFormat="1" applyFont="1" applyFill="1" applyBorder="1" applyAlignment="1">
      <alignment horizontal="left" vertical="center"/>
    </xf>
    <xf numFmtId="2" fontId="4" fillId="4" borderId="7" xfId="0" applyNumberFormat="1" applyFont="1" applyFill="1" applyBorder="1" applyAlignment="1">
      <alignment horizontal="left" vertical="center"/>
    </xf>
    <xf numFmtId="165" fontId="4" fillId="0" borderId="7" xfId="1" applyNumberFormat="1" applyFont="1" applyBorder="1" applyAlignment="1">
      <alignment horizontal="left" vertical="center"/>
    </xf>
    <xf numFmtId="3" fontId="4" fillId="0" borderId="7" xfId="1" applyNumberFormat="1" applyFont="1" applyBorder="1" applyAlignment="1">
      <alignment horizontal="left" vertical="center"/>
    </xf>
    <xf numFmtId="165" fontId="4" fillId="0" borderId="7" xfId="0" applyNumberFormat="1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164" fontId="4" fillId="6" borderId="7" xfId="0" applyNumberFormat="1" applyFont="1" applyFill="1" applyBorder="1" applyAlignment="1">
      <alignment horizontal="left" vertical="center"/>
    </xf>
    <xf numFmtId="2" fontId="4" fillId="6" borderId="7" xfId="0" applyNumberFormat="1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>
      <alignment horizontal="left" vertical="center"/>
    </xf>
    <xf numFmtId="3" fontId="7" fillId="3" borderId="7" xfId="0" applyNumberFormat="1" applyFont="1" applyFill="1" applyBorder="1" applyAlignment="1">
      <alignment horizontal="left" vertical="center"/>
    </xf>
    <xf numFmtId="164" fontId="7" fillId="3" borderId="7" xfId="0" applyNumberFormat="1" applyFont="1" applyFill="1" applyBorder="1" applyAlignment="1">
      <alignment horizontal="left" vertical="center"/>
    </xf>
    <xf numFmtId="3" fontId="4" fillId="3" borderId="7" xfId="0" applyNumberFormat="1" applyFont="1" applyFill="1" applyBorder="1" applyAlignment="1">
      <alignment horizontal="left" vertical="center"/>
    </xf>
    <xf numFmtId="3" fontId="7" fillId="5" borderId="7" xfId="0" applyNumberFormat="1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164" fontId="7" fillId="5" borderId="7" xfId="1" applyFont="1" applyFill="1" applyBorder="1" applyAlignment="1">
      <alignment horizontal="left" vertical="center"/>
    </xf>
    <xf numFmtId="2" fontId="7" fillId="5" borderId="7" xfId="0" applyNumberFormat="1" applyFont="1" applyFill="1" applyBorder="1" applyAlignment="1">
      <alignment horizontal="left" vertical="center"/>
    </xf>
    <xf numFmtId="164" fontId="7" fillId="5" borderId="7" xfId="0" applyNumberFormat="1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165" fontId="7" fillId="5" borderId="7" xfId="1" applyNumberFormat="1" applyFont="1" applyFill="1" applyBorder="1" applyAlignment="1">
      <alignment horizontal="left" vertical="center"/>
    </xf>
    <xf numFmtId="165" fontId="7" fillId="5" borderId="7" xfId="0" applyNumberFormat="1" applyFont="1" applyFill="1" applyBorder="1" applyAlignment="1">
      <alignment horizontal="left" vertical="center"/>
    </xf>
    <xf numFmtId="2" fontId="4" fillId="5" borderId="7" xfId="0" applyNumberFormat="1" applyFont="1" applyFill="1" applyBorder="1" applyAlignment="1">
      <alignment horizontal="left" vertical="center"/>
    </xf>
    <xf numFmtId="2" fontId="7" fillId="6" borderId="7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164" fontId="4" fillId="2" borderId="7" xfId="1" applyFont="1" applyFill="1" applyBorder="1" applyAlignment="1">
      <alignment horizontal="left" vertical="center"/>
    </xf>
    <xf numFmtId="2" fontId="4" fillId="2" borderId="7" xfId="0" applyNumberFormat="1" applyFont="1" applyFill="1" applyBorder="1" applyAlignment="1">
      <alignment horizontal="left" vertical="center"/>
    </xf>
    <xf numFmtId="165" fontId="4" fillId="2" borderId="7" xfId="0" applyNumberFormat="1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9" fillId="6" borderId="0" xfId="0" applyFont="1" applyFill="1" applyAlignment="1">
      <alignment horizontal="left" vertical="top"/>
    </xf>
    <xf numFmtId="0" fontId="4" fillId="0" borderId="7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165" fontId="7" fillId="2" borderId="7" xfId="0" applyNumberFormat="1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 wrapText="1"/>
    </xf>
    <xf numFmtId="165" fontId="7" fillId="3" borderId="7" xfId="0" applyNumberFormat="1" applyFont="1" applyFill="1" applyBorder="1" applyAlignment="1">
      <alignment horizontal="left"/>
    </xf>
    <xf numFmtId="0" fontId="7" fillId="4" borderId="7" xfId="0" applyFont="1" applyFill="1" applyBorder="1" applyAlignment="1">
      <alignment horizontal="left"/>
    </xf>
    <xf numFmtId="0" fontId="7" fillId="4" borderId="7" xfId="0" applyFont="1" applyFill="1" applyBorder="1" applyAlignment="1">
      <alignment horizontal="left" wrapText="1"/>
    </xf>
    <xf numFmtId="3" fontId="7" fillId="4" borderId="7" xfId="0" applyNumberFormat="1" applyFont="1" applyFill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3" fontId="4" fillId="0" borderId="7" xfId="0" applyNumberFormat="1" applyFont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165" fontId="7" fillId="4" borderId="7" xfId="0" applyNumberFormat="1" applyFont="1" applyFill="1" applyBorder="1" applyAlignment="1">
      <alignment horizontal="left"/>
    </xf>
    <xf numFmtId="3" fontId="4" fillId="0" borderId="7" xfId="1" applyNumberFormat="1" applyFont="1" applyBorder="1" applyAlignment="1">
      <alignment horizontal="left"/>
    </xf>
    <xf numFmtId="165" fontId="1" fillId="0" borderId="0" xfId="1" applyNumberFormat="1" applyFont="1" applyAlignment="1">
      <alignment horizontal="right" vertical="top"/>
    </xf>
    <xf numFmtId="0" fontId="11" fillId="0" borderId="0" xfId="0" applyFont="1" applyFill="1" applyAlignment="1">
      <alignment horizontal="left" vertical="top"/>
    </xf>
    <xf numFmtId="0" fontId="12" fillId="0" borderId="0" xfId="0" applyFont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165" fontId="11" fillId="0" borderId="1" xfId="1" applyNumberFormat="1" applyFont="1" applyFill="1" applyBorder="1" applyAlignment="1">
      <alignment horizontal="right" vertical="top" wrapText="1" readingOrder="1"/>
    </xf>
    <xf numFmtId="165" fontId="11" fillId="0" borderId="5" xfId="1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horizontal="left" vertical="top" wrapText="1" readingOrder="1"/>
    </xf>
    <xf numFmtId="0" fontId="14" fillId="0" borderId="13" xfId="0" applyFont="1" applyFill="1" applyBorder="1" applyAlignment="1">
      <alignment horizontal="left" vertical="top" wrapText="1" readingOrder="1"/>
    </xf>
    <xf numFmtId="165" fontId="14" fillId="0" borderId="7" xfId="1" applyNumberFormat="1" applyFont="1" applyFill="1" applyBorder="1" applyAlignment="1">
      <alignment horizontal="right" vertical="top" wrapText="1" readingOrder="1"/>
    </xf>
    <xf numFmtId="0" fontId="12" fillId="0" borderId="7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/>
    </xf>
    <xf numFmtId="165" fontId="12" fillId="0" borderId="7" xfId="1" applyNumberFormat="1" applyFont="1" applyBorder="1" applyAlignment="1">
      <alignment horizontal="right" vertical="top"/>
    </xf>
    <xf numFmtId="0" fontId="12" fillId="2" borderId="7" xfId="0" applyFont="1" applyFill="1" applyBorder="1" applyAlignment="1">
      <alignment horizontal="left" vertical="top"/>
    </xf>
    <xf numFmtId="0" fontId="15" fillId="2" borderId="13" xfId="0" applyFont="1" applyFill="1" applyBorder="1" applyAlignment="1">
      <alignment horizontal="left" vertical="top"/>
    </xf>
    <xf numFmtId="165" fontId="15" fillId="2" borderId="7" xfId="1" applyNumberFormat="1" applyFont="1" applyFill="1" applyBorder="1" applyAlignment="1">
      <alignment horizontal="right" vertical="top"/>
    </xf>
    <xf numFmtId="0" fontId="15" fillId="3" borderId="7" xfId="0" applyFont="1" applyFill="1" applyBorder="1" applyAlignment="1">
      <alignment horizontal="left" vertical="top"/>
    </xf>
    <xf numFmtId="0" fontId="15" fillId="3" borderId="7" xfId="0" applyFont="1" applyFill="1" applyBorder="1" applyAlignment="1">
      <alignment horizontal="left" vertical="top" wrapText="1"/>
    </xf>
    <xf numFmtId="165" fontId="15" fillId="3" borderId="7" xfId="1" applyNumberFormat="1" applyFont="1" applyFill="1" applyBorder="1" applyAlignment="1">
      <alignment horizontal="right" vertical="top"/>
    </xf>
    <xf numFmtId="165" fontId="12" fillId="3" borderId="7" xfId="1" applyNumberFormat="1" applyFont="1" applyFill="1" applyBorder="1" applyAlignment="1">
      <alignment horizontal="right" vertical="top"/>
    </xf>
    <xf numFmtId="0" fontId="15" fillId="4" borderId="7" xfId="0" applyFont="1" applyFill="1" applyBorder="1" applyAlignment="1">
      <alignment horizontal="left" vertical="top"/>
    </xf>
    <xf numFmtId="0" fontId="15" fillId="4" borderId="7" xfId="0" applyFont="1" applyFill="1" applyBorder="1" applyAlignment="1">
      <alignment horizontal="left" vertical="top" wrapText="1"/>
    </xf>
    <xf numFmtId="165" fontId="15" fillId="4" borderId="7" xfId="1" applyNumberFormat="1" applyFont="1" applyFill="1" applyBorder="1" applyAlignment="1">
      <alignment horizontal="right" vertical="top"/>
    </xf>
    <xf numFmtId="0" fontId="12" fillId="0" borderId="7" xfId="0" applyFont="1" applyBorder="1" applyAlignment="1">
      <alignment horizontal="left" vertical="top" wrapText="1"/>
    </xf>
    <xf numFmtId="165" fontId="12" fillId="6" borderId="7" xfId="1" applyNumberFormat="1" applyFont="1" applyFill="1" applyBorder="1" applyAlignment="1">
      <alignment horizontal="right" vertical="top"/>
    </xf>
    <xf numFmtId="0" fontId="15" fillId="5" borderId="7" xfId="0" applyFont="1" applyFill="1" applyBorder="1" applyAlignment="1">
      <alignment horizontal="left" vertical="top"/>
    </xf>
    <xf numFmtId="0" fontId="15" fillId="5" borderId="7" xfId="0" applyFont="1" applyFill="1" applyBorder="1" applyAlignment="1">
      <alignment horizontal="left" vertical="top" wrapText="1"/>
    </xf>
    <xf numFmtId="165" fontId="15" fillId="5" borderId="7" xfId="1" applyNumberFormat="1" applyFont="1" applyFill="1" applyBorder="1" applyAlignment="1">
      <alignment horizontal="right" vertical="top"/>
    </xf>
    <xf numFmtId="0" fontId="16" fillId="0" borderId="0" xfId="0" applyFont="1" applyAlignment="1">
      <alignment horizontal="left" vertical="top"/>
    </xf>
    <xf numFmtId="0" fontId="17" fillId="6" borderId="0" xfId="0" applyFont="1" applyFill="1" applyAlignment="1">
      <alignment horizontal="left" vertical="top"/>
    </xf>
    <xf numFmtId="0" fontId="18" fillId="6" borderId="0" xfId="0" applyFont="1" applyFill="1" applyAlignment="1">
      <alignment horizontal="left" vertical="top"/>
    </xf>
    <xf numFmtId="165" fontId="14" fillId="0" borderId="13" xfId="1" applyNumberFormat="1" applyFont="1" applyFill="1" applyBorder="1" applyAlignment="1">
      <alignment horizontal="right" vertical="top" wrapText="1" readingOrder="1"/>
    </xf>
    <xf numFmtId="165" fontId="12" fillId="0" borderId="13" xfId="1" applyNumberFormat="1" applyFont="1" applyBorder="1" applyAlignment="1">
      <alignment horizontal="right" vertical="top"/>
    </xf>
    <xf numFmtId="165" fontId="14" fillId="0" borderId="18" xfId="1" applyNumberFormat="1" applyFont="1" applyFill="1" applyBorder="1" applyAlignment="1">
      <alignment horizontal="right" vertical="top" wrapText="1" readingOrder="1"/>
    </xf>
    <xf numFmtId="165" fontId="12" fillId="0" borderId="18" xfId="1" applyNumberFormat="1" applyFont="1" applyBorder="1" applyAlignment="1">
      <alignment horizontal="right" vertical="top"/>
    </xf>
    <xf numFmtId="165" fontId="11" fillId="0" borderId="5" xfId="1" applyNumberFormat="1" applyFont="1" applyFill="1" applyBorder="1" applyAlignment="1">
      <alignment horizontal="center" vertical="center" wrapText="1" readingOrder="1"/>
    </xf>
    <xf numFmtId="165" fontId="11" fillId="0" borderId="16" xfId="1" applyNumberFormat="1" applyFont="1" applyFill="1" applyBorder="1" applyAlignment="1">
      <alignment horizontal="center" vertical="center" wrapText="1" readingOrder="1"/>
    </xf>
    <xf numFmtId="165" fontId="11" fillId="0" borderId="14" xfId="1" applyNumberFormat="1" applyFont="1" applyFill="1" applyBorder="1" applyAlignment="1">
      <alignment horizontal="center" vertical="center" wrapText="1" readingOrder="1"/>
    </xf>
    <xf numFmtId="165" fontId="19" fillId="0" borderId="7" xfId="1" applyNumberFormat="1" applyFont="1" applyBorder="1" applyAlignment="1">
      <alignment horizontal="right" vertical="top"/>
    </xf>
    <xf numFmtId="165" fontId="19" fillId="0" borderId="18" xfId="1" applyNumberFormat="1" applyFont="1" applyBorder="1" applyAlignment="1">
      <alignment horizontal="right" vertical="top"/>
    </xf>
    <xf numFmtId="165" fontId="19" fillId="0" borderId="13" xfId="1" applyNumberFormat="1" applyFont="1" applyBorder="1" applyAlignment="1">
      <alignment horizontal="right" vertical="top"/>
    </xf>
    <xf numFmtId="165" fontId="19" fillId="6" borderId="7" xfId="1" applyNumberFormat="1" applyFont="1" applyFill="1" applyBorder="1" applyAlignment="1">
      <alignment horizontal="right" vertical="top"/>
    </xf>
    <xf numFmtId="165" fontId="11" fillId="0" borderId="4" xfId="1" applyNumberFormat="1" applyFont="1" applyFill="1" applyBorder="1" applyAlignment="1">
      <alignment horizontal="center" vertical="top" wrapText="1" readingOrder="1"/>
    </xf>
    <xf numFmtId="165" fontId="11" fillId="0" borderId="14" xfId="1" applyNumberFormat="1" applyFont="1" applyFill="1" applyBorder="1" applyAlignment="1">
      <alignment horizontal="center" vertical="top" wrapText="1" readingOrder="1"/>
    </xf>
    <xf numFmtId="165" fontId="11" fillId="7" borderId="6" xfId="1" applyNumberFormat="1" applyFont="1" applyFill="1" applyBorder="1" applyAlignment="1">
      <alignment horizontal="center" vertical="center" wrapText="1" readingOrder="1"/>
    </xf>
    <xf numFmtId="165" fontId="14" fillId="7" borderId="11" xfId="1" applyNumberFormat="1" applyFont="1" applyFill="1" applyBorder="1" applyAlignment="1">
      <alignment horizontal="right" vertical="top" wrapText="1" readingOrder="1"/>
    </xf>
    <xf numFmtId="164" fontId="12" fillId="7" borderId="11" xfId="1" applyNumberFormat="1" applyFont="1" applyFill="1" applyBorder="1" applyAlignment="1">
      <alignment horizontal="right" vertical="top"/>
    </xf>
    <xf numFmtId="165" fontId="15" fillId="7" borderId="7" xfId="1" applyNumberFormat="1" applyFont="1" applyFill="1" applyBorder="1" applyAlignment="1">
      <alignment horizontal="right" vertical="top"/>
    </xf>
    <xf numFmtId="165" fontId="19" fillId="7" borderId="11" xfId="1" applyNumberFormat="1" applyFont="1" applyFill="1" applyBorder="1" applyAlignment="1">
      <alignment horizontal="right" vertical="top"/>
    </xf>
    <xf numFmtId="165" fontId="12" fillId="7" borderId="11" xfId="1" applyNumberFormat="1" applyFont="1" applyFill="1" applyBorder="1" applyAlignment="1">
      <alignment horizontal="right" vertical="top"/>
    </xf>
    <xf numFmtId="165" fontId="12" fillId="7" borderId="19" xfId="1" applyNumberFormat="1" applyFont="1" applyFill="1" applyBorder="1" applyAlignment="1">
      <alignment horizontal="right" vertical="top"/>
    </xf>
    <xf numFmtId="165" fontId="19" fillId="7" borderId="19" xfId="1" applyNumberFormat="1" applyFont="1" applyFill="1" applyBorder="1" applyAlignment="1">
      <alignment horizontal="right" vertical="top"/>
    </xf>
    <xf numFmtId="165" fontId="11" fillId="7" borderId="17" xfId="1" applyNumberFormat="1" applyFont="1" applyFill="1" applyBorder="1" applyAlignment="1">
      <alignment horizontal="center" vertical="center" wrapText="1" readingOrder="1"/>
    </xf>
    <xf numFmtId="165" fontId="14" fillId="7" borderId="19" xfId="1" applyNumberFormat="1" applyFont="1" applyFill="1" applyBorder="1" applyAlignment="1">
      <alignment horizontal="right" vertical="top" wrapText="1" readingOrder="1"/>
    </xf>
    <xf numFmtId="0" fontId="12" fillId="6" borderId="7" xfId="0" applyFont="1" applyFill="1" applyBorder="1" applyAlignment="1">
      <alignment horizontal="left" vertical="top" wrapText="1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2" borderId="7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 wrapText="1" readingOrder="1"/>
    </xf>
    <xf numFmtId="0" fontId="3" fillId="0" borderId="5" xfId="0" applyFont="1" applyFill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3" fillId="0" borderId="7" xfId="0" applyFont="1" applyFill="1" applyBorder="1" applyAlignment="1">
      <alignment horizontal="center" vertical="center" wrapText="1" readingOrder="1"/>
    </xf>
    <xf numFmtId="0" fontId="6" fillId="0" borderId="11" xfId="0" applyFont="1" applyFill="1" applyBorder="1" applyAlignment="1">
      <alignment horizontal="center" vertical="center" wrapText="1" readingOrder="1"/>
    </xf>
    <xf numFmtId="0" fontId="6" fillId="0" borderId="12" xfId="0" applyFont="1" applyFill="1" applyBorder="1" applyAlignment="1">
      <alignment horizontal="center" vertical="center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0" fontId="3" fillId="0" borderId="3" xfId="0" applyFont="1" applyFill="1" applyBorder="1" applyAlignment="1">
      <alignment horizontal="center" vertical="center" wrapText="1" readingOrder="1"/>
    </xf>
    <xf numFmtId="0" fontId="3" fillId="0" borderId="4" xfId="0" applyFont="1" applyFill="1" applyBorder="1" applyAlignment="1">
      <alignment horizontal="center" vertical="center" wrapText="1" readingOrder="1"/>
    </xf>
    <xf numFmtId="0" fontId="3" fillId="0" borderId="6" xfId="0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horizontal="center" vertical="center" wrapText="1" readingOrder="1"/>
    </xf>
    <xf numFmtId="0" fontId="3" fillId="0" borderId="9" xfId="0" applyFont="1" applyFill="1" applyBorder="1" applyAlignment="1">
      <alignment horizontal="center" vertical="center" wrapText="1" readingOrder="1"/>
    </xf>
    <xf numFmtId="0" fontId="3" fillId="0" borderId="10" xfId="0" applyFont="1" applyFill="1" applyBorder="1" applyAlignment="1">
      <alignment horizontal="center" vertical="center" wrapText="1" readingOrder="1"/>
    </xf>
    <xf numFmtId="0" fontId="10" fillId="0" borderId="0" xfId="0" applyFont="1" applyFill="1" applyAlignment="1">
      <alignment horizontal="center" vertical="top" readingOrder="1"/>
    </xf>
    <xf numFmtId="0" fontId="8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165" fontId="11" fillId="0" borderId="11" xfId="1" applyNumberFormat="1" applyFont="1" applyFill="1" applyBorder="1" applyAlignment="1">
      <alignment horizontal="center" vertical="center" wrapText="1" readingOrder="1"/>
    </xf>
    <xf numFmtId="165" fontId="11" fillId="0" borderId="12" xfId="1" applyNumberFormat="1" applyFont="1" applyFill="1" applyBorder="1" applyAlignment="1">
      <alignment horizontal="center" vertical="center" wrapText="1" readingOrder="1"/>
    </xf>
    <xf numFmtId="165" fontId="11" fillId="0" borderId="20" xfId="1" applyNumberFormat="1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11" fillId="0" borderId="5" xfId="0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>
      <alignment horizontal="center" vertical="center" readingOrder="1"/>
    </xf>
    <xf numFmtId="0" fontId="11" fillId="0" borderId="15" xfId="0" applyFont="1" applyFill="1" applyBorder="1" applyAlignment="1">
      <alignment horizontal="center" vertical="center" readingOrder="1"/>
    </xf>
    <xf numFmtId="165" fontId="11" fillId="0" borderId="1" xfId="1" applyNumberFormat="1" applyFont="1" applyFill="1" applyBorder="1" applyAlignment="1">
      <alignment horizontal="center" vertical="center" wrapText="1" readingOrder="1"/>
    </xf>
    <xf numFmtId="165" fontId="11" fillId="0" borderId="8" xfId="1" applyNumberFormat="1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8"/>
  <sheetViews>
    <sheetView tabSelected="1" view="pageBreakPreview" topLeftCell="A46" zoomScale="60" workbookViewId="0">
      <selection activeCell="L65" sqref="L65"/>
    </sheetView>
  </sheetViews>
  <sheetFormatPr defaultRowHeight="15"/>
  <cols>
    <col min="1" max="1" width="4.85546875" customWidth="1"/>
    <col min="2" max="2" width="1.7109375" customWidth="1"/>
    <col min="3" max="3" width="25.140625" customWidth="1"/>
    <col min="4" max="4" width="13.140625" customWidth="1"/>
    <col min="5" max="5" width="9.85546875" customWidth="1"/>
    <col min="6" max="6" width="9.7109375" customWidth="1"/>
    <col min="7" max="7" width="11" customWidth="1"/>
    <col min="8" max="8" width="10.7109375" customWidth="1"/>
    <col min="9" max="9" width="7" customWidth="1"/>
    <col min="10" max="11" width="10.28515625" customWidth="1"/>
    <col min="12" max="12" width="17.85546875" customWidth="1"/>
    <col min="13" max="13" width="7.140625" customWidth="1"/>
    <col min="14" max="14" width="8.85546875" customWidth="1"/>
  </cols>
  <sheetData>
    <row r="1" spans="1:15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"/>
    </row>
    <row r="2" spans="1:15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"/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>
      <c r="A4" s="3" t="s">
        <v>2</v>
      </c>
      <c r="B4" s="3" t="s">
        <v>3</v>
      </c>
      <c r="C4" s="2"/>
      <c r="D4" s="2"/>
      <c r="E4" s="2"/>
      <c r="F4" s="2"/>
      <c r="G4" s="2"/>
      <c r="H4" s="2"/>
      <c r="I4" s="2"/>
      <c r="J4" s="2"/>
      <c r="K4" s="2"/>
      <c r="L4" s="4" t="s">
        <v>72</v>
      </c>
      <c r="M4" s="5" t="s">
        <v>73</v>
      </c>
      <c r="N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 t="s">
        <v>74</v>
      </c>
      <c r="M5" s="5" t="s">
        <v>75</v>
      </c>
      <c r="N5" s="2"/>
    </row>
    <row r="6" spans="1:15" ht="12" customHeight="1">
      <c r="A6" s="240" t="s">
        <v>4</v>
      </c>
      <c r="B6" s="246" t="s">
        <v>5</v>
      </c>
      <c r="C6" s="247"/>
      <c r="D6" s="240" t="s">
        <v>6</v>
      </c>
      <c r="E6" s="240" t="s">
        <v>7</v>
      </c>
      <c r="F6" s="246" t="s">
        <v>8</v>
      </c>
      <c r="G6" s="247"/>
      <c r="H6" s="247"/>
      <c r="I6" s="247"/>
      <c r="J6" s="248"/>
      <c r="K6" s="240" t="s">
        <v>9</v>
      </c>
      <c r="L6" s="240" t="s">
        <v>10</v>
      </c>
      <c r="M6" s="240" t="s">
        <v>11</v>
      </c>
      <c r="N6" s="240" t="s">
        <v>12</v>
      </c>
    </row>
    <row r="7" spans="1:15">
      <c r="A7" s="241"/>
      <c r="B7" s="249"/>
      <c r="C7" s="250"/>
      <c r="D7" s="241"/>
      <c r="E7" s="241"/>
      <c r="F7" s="243" t="s">
        <v>13</v>
      </c>
      <c r="G7" s="243"/>
      <c r="H7" s="243" t="s">
        <v>14</v>
      </c>
      <c r="I7" s="243"/>
      <c r="J7" s="243"/>
      <c r="K7" s="241"/>
      <c r="L7" s="241"/>
      <c r="M7" s="241"/>
      <c r="N7" s="241"/>
    </row>
    <row r="8" spans="1:15" ht="26.25" customHeight="1">
      <c r="A8" s="242"/>
      <c r="B8" s="251"/>
      <c r="C8" s="252"/>
      <c r="D8" s="242"/>
      <c r="E8" s="242"/>
      <c r="F8" s="6" t="s">
        <v>15</v>
      </c>
      <c r="G8" s="6" t="s">
        <v>16</v>
      </c>
      <c r="H8" s="6" t="s">
        <v>17</v>
      </c>
      <c r="I8" s="43" t="s">
        <v>15</v>
      </c>
      <c r="J8" s="6" t="s">
        <v>16</v>
      </c>
      <c r="K8" s="242"/>
      <c r="L8" s="242"/>
      <c r="M8" s="242"/>
      <c r="N8" s="242"/>
    </row>
    <row r="9" spans="1:15">
      <c r="A9" s="7">
        <v>1</v>
      </c>
      <c r="B9" s="244">
        <v>2</v>
      </c>
      <c r="C9" s="245"/>
      <c r="D9" s="7">
        <v>3</v>
      </c>
      <c r="E9" s="7">
        <v>3</v>
      </c>
      <c r="F9" s="7">
        <v>9</v>
      </c>
      <c r="G9" s="7">
        <v>10</v>
      </c>
      <c r="H9" s="7">
        <v>11</v>
      </c>
      <c r="I9" s="7">
        <v>12</v>
      </c>
      <c r="J9" s="7">
        <v>13</v>
      </c>
      <c r="K9" s="7">
        <v>14</v>
      </c>
      <c r="L9" s="7">
        <v>15</v>
      </c>
      <c r="M9" s="7">
        <v>16</v>
      </c>
      <c r="N9" s="7">
        <v>17</v>
      </c>
    </row>
    <row r="10" spans="1:15">
      <c r="A10" s="8"/>
      <c r="B10" s="237"/>
      <c r="C10" s="23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5">
      <c r="A11" s="9"/>
      <c r="B11" s="239" t="s">
        <v>18</v>
      </c>
      <c r="C11" s="239"/>
      <c r="D11" s="34">
        <f>D12+D48+D54+D60</f>
        <v>11750323932</v>
      </c>
      <c r="E11" s="10" t="s">
        <v>102</v>
      </c>
      <c r="F11" s="80">
        <f>G11</f>
        <v>5</v>
      </c>
      <c r="G11" s="80">
        <v>5</v>
      </c>
      <c r="H11" s="34">
        <f>H12+H48+H54+H60</f>
        <v>273601402</v>
      </c>
      <c r="I11" s="45">
        <f>I12+I48+I54+I60</f>
        <v>4.7094270189996799</v>
      </c>
      <c r="J11" s="57">
        <f>J12+J48+J60</f>
        <v>4.7094270189996799</v>
      </c>
      <c r="K11" s="85">
        <f>G11-J11</f>
        <v>0.29057298100032014</v>
      </c>
      <c r="L11" s="79">
        <f>L12+L48+L54+L60</f>
        <v>11476722530</v>
      </c>
      <c r="M11" s="85">
        <f>L11/D11*100</f>
        <v>97.671541622313114</v>
      </c>
      <c r="N11" s="11"/>
    </row>
    <row r="12" spans="1:15" ht="36" customHeight="1">
      <c r="A12" s="12" t="s">
        <v>19</v>
      </c>
      <c r="B12" s="13"/>
      <c r="C12" s="14" t="s">
        <v>20</v>
      </c>
      <c r="D12" s="35">
        <f>D13+D21+D25+D27+D29+D37+D40+D44</f>
        <v>9865950932</v>
      </c>
      <c r="E12" s="15" t="s">
        <v>102</v>
      </c>
      <c r="F12" s="81">
        <f>G12</f>
        <v>5</v>
      </c>
      <c r="G12" s="81">
        <v>5</v>
      </c>
      <c r="H12" s="52">
        <f>H13+H21+H25+H27+H29+H37+H40+H44</f>
        <v>273601402</v>
      </c>
      <c r="I12" s="46">
        <f>I13+I21+I25+I27+I29+I37+I40+I44</f>
        <v>4.7094270189996799</v>
      </c>
      <c r="J12" s="58">
        <f>J13+J21+J25+J27+J29+J37+J40+J44</f>
        <v>4.7094270189996799</v>
      </c>
      <c r="K12" s="94">
        <f>G12-J12</f>
        <v>0.29057298100032014</v>
      </c>
      <c r="L12" s="77">
        <f>D12-H12</f>
        <v>9592349530</v>
      </c>
      <c r="M12" s="94">
        <f>L12/D12*100</f>
        <v>97.226811648610777</v>
      </c>
      <c r="N12" s="16"/>
      <c r="O12" s="93"/>
    </row>
    <row r="13" spans="1:15" ht="35.25" customHeight="1">
      <c r="A13" s="17" t="s">
        <v>21</v>
      </c>
      <c r="B13" s="18"/>
      <c r="C13" s="19" t="s">
        <v>22</v>
      </c>
      <c r="D13" s="26">
        <f>SUM(D14:D20)</f>
        <v>637120500</v>
      </c>
      <c r="E13" s="38" t="s">
        <v>102</v>
      </c>
      <c r="F13" s="82">
        <f>G13</f>
        <v>5</v>
      </c>
      <c r="G13" s="82">
        <v>5</v>
      </c>
      <c r="H13" s="64">
        <f>SUM(H14:H20)</f>
        <v>0</v>
      </c>
      <c r="I13" s="59">
        <f>J13</f>
        <v>0</v>
      </c>
      <c r="J13" s="59">
        <f>H13/D13*100</f>
        <v>0</v>
      </c>
      <c r="K13" s="87">
        <f>G13-J13</f>
        <v>5</v>
      </c>
      <c r="L13" s="72">
        <f>D13-H13</f>
        <v>637120500</v>
      </c>
      <c r="M13" s="44">
        <f>L13/D13*100</f>
        <v>100</v>
      </c>
      <c r="N13" s="39"/>
    </row>
    <row r="14" spans="1:15" ht="25.5" customHeight="1">
      <c r="A14" s="20">
        <v>1</v>
      </c>
      <c r="B14" s="21"/>
      <c r="C14" s="22" t="s">
        <v>23</v>
      </c>
      <c r="D14" s="23">
        <v>349290000</v>
      </c>
      <c r="E14" s="24" t="s">
        <v>102</v>
      </c>
      <c r="F14" s="83">
        <f>G14</f>
        <v>5</v>
      </c>
      <c r="G14" s="83">
        <v>5</v>
      </c>
      <c r="H14" s="62">
        <v>0</v>
      </c>
      <c r="I14" s="42">
        <f>J14</f>
        <v>0</v>
      </c>
      <c r="J14" s="60">
        <f>H14/D14*100</f>
        <v>0</v>
      </c>
      <c r="K14" s="86">
        <f>G14-J14</f>
        <v>5</v>
      </c>
      <c r="L14" s="71">
        <f>D14-H14</f>
        <v>349290000</v>
      </c>
      <c r="M14" s="42">
        <f>L14/D14*100</f>
        <v>100</v>
      </c>
      <c r="N14" s="8"/>
    </row>
    <row r="15" spans="1:15" ht="24">
      <c r="A15" s="20">
        <v>2</v>
      </c>
      <c r="B15" s="21"/>
      <c r="C15" s="22" t="s">
        <v>24</v>
      </c>
      <c r="D15" s="23">
        <v>57720000</v>
      </c>
      <c r="E15" s="24" t="s">
        <v>102</v>
      </c>
      <c r="F15" s="83">
        <f t="shared" ref="F15:F20" si="0">G15</f>
        <v>5</v>
      </c>
      <c r="G15" s="83">
        <v>5</v>
      </c>
      <c r="H15" s="48">
        <v>0</v>
      </c>
      <c r="I15" s="42">
        <f t="shared" ref="I15:I20" si="1">J15</f>
        <v>0</v>
      </c>
      <c r="J15" s="20">
        <f t="shared" ref="J15:J20" si="2">H15/D15*100</f>
        <v>0</v>
      </c>
      <c r="K15" s="86">
        <f t="shared" ref="K15:K20" si="3">G15-J15</f>
        <v>5</v>
      </c>
      <c r="L15" s="71">
        <f t="shared" ref="L15:L20" si="4">D15-H15</f>
        <v>57720000</v>
      </c>
      <c r="M15" s="8">
        <f t="shared" ref="M15:M71" si="5">L15/D15*100</f>
        <v>100</v>
      </c>
      <c r="N15" s="8"/>
    </row>
    <row r="16" spans="1:15" ht="25.5" customHeight="1">
      <c r="A16" s="20">
        <v>3</v>
      </c>
      <c r="B16" s="21"/>
      <c r="C16" s="22" t="s">
        <v>25</v>
      </c>
      <c r="D16" s="23">
        <v>11300000</v>
      </c>
      <c r="E16" s="24" t="s">
        <v>102</v>
      </c>
      <c r="F16" s="83">
        <f t="shared" si="0"/>
        <v>5</v>
      </c>
      <c r="G16" s="83">
        <v>5</v>
      </c>
      <c r="H16" s="48">
        <v>0</v>
      </c>
      <c r="I16" s="42">
        <f t="shared" si="1"/>
        <v>0</v>
      </c>
      <c r="J16" s="20">
        <f t="shared" si="2"/>
        <v>0</v>
      </c>
      <c r="K16" s="86">
        <f t="shared" si="3"/>
        <v>5</v>
      </c>
      <c r="L16" s="71">
        <f t="shared" si="4"/>
        <v>11300000</v>
      </c>
      <c r="M16" s="8">
        <f t="shared" si="5"/>
        <v>100</v>
      </c>
      <c r="N16" s="8"/>
    </row>
    <row r="17" spans="1:14" ht="24">
      <c r="A17" s="20">
        <v>4</v>
      </c>
      <c r="B17" s="21"/>
      <c r="C17" s="22" t="s">
        <v>26</v>
      </c>
      <c r="D17" s="23">
        <v>11300000</v>
      </c>
      <c r="E17" s="24" t="s">
        <v>102</v>
      </c>
      <c r="F17" s="83">
        <f t="shared" si="0"/>
        <v>5</v>
      </c>
      <c r="G17" s="83">
        <v>5</v>
      </c>
      <c r="H17" s="48">
        <v>0</v>
      </c>
      <c r="I17" s="42">
        <f t="shared" si="1"/>
        <v>0</v>
      </c>
      <c r="J17" s="20">
        <f t="shared" si="2"/>
        <v>0</v>
      </c>
      <c r="K17" s="86">
        <f t="shared" si="3"/>
        <v>5</v>
      </c>
      <c r="L17" s="71">
        <f t="shared" si="4"/>
        <v>11300000</v>
      </c>
      <c r="M17" s="8">
        <f t="shared" si="5"/>
        <v>100</v>
      </c>
      <c r="N17" s="8"/>
    </row>
    <row r="18" spans="1:14" ht="24">
      <c r="A18" s="20">
        <v>5</v>
      </c>
      <c r="B18" s="21"/>
      <c r="C18" s="22" t="s">
        <v>27</v>
      </c>
      <c r="D18" s="23">
        <v>11300000</v>
      </c>
      <c r="E18" s="24" t="s">
        <v>102</v>
      </c>
      <c r="F18" s="83">
        <f t="shared" si="0"/>
        <v>5</v>
      </c>
      <c r="G18" s="83">
        <v>5</v>
      </c>
      <c r="H18" s="48">
        <v>0</v>
      </c>
      <c r="I18" s="42">
        <f t="shared" si="1"/>
        <v>0</v>
      </c>
      <c r="J18" s="20">
        <f t="shared" si="2"/>
        <v>0</v>
      </c>
      <c r="K18" s="86">
        <f t="shared" si="3"/>
        <v>5</v>
      </c>
      <c r="L18" s="71">
        <f t="shared" si="4"/>
        <v>11300000</v>
      </c>
      <c r="M18" s="8">
        <f t="shared" si="5"/>
        <v>100</v>
      </c>
      <c r="N18" s="8"/>
    </row>
    <row r="19" spans="1:14" ht="36.75" customHeight="1">
      <c r="A19" s="20">
        <v>6</v>
      </c>
      <c r="B19" s="21"/>
      <c r="C19" s="22" t="s">
        <v>28</v>
      </c>
      <c r="D19" s="23">
        <v>119690000</v>
      </c>
      <c r="E19" s="24" t="s">
        <v>102</v>
      </c>
      <c r="F19" s="83">
        <f t="shared" si="0"/>
        <v>5</v>
      </c>
      <c r="G19" s="83">
        <v>5</v>
      </c>
      <c r="H19" s="48">
        <v>0</v>
      </c>
      <c r="I19" s="42">
        <f t="shared" si="1"/>
        <v>0</v>
      </c>
      <c r="J19" s="20">
        <f t="shared" si="2"/>
        <v>0</v>
      </c>
      <c r="K19" s="86">
        <f t="shared" si="3"/>
        <v>5</v>
      </c>
      <c r="L19" s="71">
        <f t="shared" si="4"/>
        <v>119690000</v>
      </c>
      <c r="M19" s="8">
        <f t="shared" si="5"/>
        <v>100</v>
      </c>
      <c r="N19" s="8"/>
    </row>
    <row r="20" spans="1:14" ht="24">
      <c r="A20" s="20">
        <v>7</v>
      </c>
      <c r="B20" s="21"/>
      <c r="C20" s="22" t="s">
        <v>29</v>
      </c>
      <c r="D20" s="23">
        <v>76520500</v>
      </c>
      <c r="E20" s="24" t="s">
        <v>102</v>
      </c>
      <c r="F20" s="83">
        <f t="shared" si="0"/>
        <v>5</v>
      </c>
      <c r="G20" s="83">
        <v>5</v>
      </c>
      <c r="H20" s="48">
        <v>0</v>
      </c>
      <c r="I20" s="42">
        <f t="shared" si="1"/>
        <v>0</v>
      </c>
      <c r="J20" s="20">
        <f t="shared" si="2"/>
        <v>0</v>
      </c>
      <c r="K20" s="86">
        <f t="shared" si="3"/>
        <v>5</v>
      </c>
      <c r="L20" s="71">
        <f t="shared" si="4"/>
        <v>76520500</v>
      </c>
      <c r="M20" s="8">
        <f t="shared" si="5"/>
        <v>100</v>
      </c>
      <c r="N20" s="8"/>
    </row>
    <row r="21" spans="1:14" ht="24">
      <c r="A21" s="17" t="s">
        <v>30</v>
      </c>
      <c r="B21" s="18"/>
      <c r="C21" s="19" t="s">
        <v>31</v>
      </c>
      <c r="D21" s="25">
        <f>SUM(D22:D24)</f>
        <v>5809653720</v>
      </c>
      <c r="E21" s="38" t="s">
        <v>102</v>
      </c>
      <c r="F21" s="82">
        <f>G21</f>
        <v>5</v>
      </c>
      <c r="G21" s="82">
        <v>5</v>
      </c>
      <c r="H21" s="49">
        <f>SUM(H22:H24)</f>
        <v>273601402</v>
      </c>
      <c r="I21" s="44">
        <f>J21</f>
        <v>4.7094270189996799</v>
      </c>
      <c r="J21" s="59">
        <f>H21/D21*100</f>
        <v>4.7094270189996799</v>
      </c>
      <c r="K21" s="99">
        <f>G21-J21</f>
        <v>0.29057298100032014</v>
      </c>
      <c r="L21" s="72">
        <f>D21-H21</f>
        <v>5536052318</v>
      </c>
      <c r="M21" s="97">
        <f t="shared" si="5"/>
        <v>95.290572981000324</v>
      </c>
      <c r="N21" s="39"/>
    </row>
    <row r="22" spans="1:14" ht="26.25" customHeight="1">
      <c r="A22" s="20">
        <v>8</v>
      </c>
      <c r="B22" s="21"/>
      <c r="C22" s="22" t="s">
        <v>32</v>
      </c>
      <c r="D22" s="23">
        <v>5707944720</v>
      </c>
      <c r="E22" s="24" t="s">
        <v>102</v>
      </c>
      <c r="F22" s="83">
        <f>G22</f>
        <v>5</v>
      </c>
      <c r="G22" s="83">
        <v>5</v>
      </c>
      <c r="H22" s="63">
        <f>147372000+126229402</f>
        <v>273601402</v>
      </c>
      <c r="I22" s="60">
        <f>J22</f>
        <v>4.7933435837479523</v>
      </c>
      <c r="J22" s="60">
        <f>H22/D22*100</f>
        <v>4.7933435837479523</v>
      </c>
      <c r="K22" s="42">
        <f>G22-J22</f>
        <v>0.20665641625204767</v>
      </c>
      <c r="L22" s="71">
        <f>D22-H22</f>
        <v>5434343318</v>
      </c>
      <c r="M22" s="42">
        <f t="shared" si="5"/>
        <v>95.206656416252045</v>
      </c>
      <c r="N22" s="8"/>
    </row>
    <row r="23" spans="1:14" ht="36">
      <c r="A23" s="20">
        <v>9</v>
      </c>
      <c r="B23" s="21"/>
      <c r="C23" s="22" t="s">
        <v>33</v>
      </c>
      <c r="D23" s="37">
        <v>20000000</v>
      </c>
      <c r="E23" s="24" t="s">
        <v>102</v>
      </c>
      <c r="F23" s="83">
        <f t="shared" ref="F23:F24" si="6">G23</f>
        <v>5</v>
      </c>
      <c r="G23" s="83">
        <v>5</v>
      </c>
      <c r="H23" s="48">
        <v>0</v>
      </c>
      <c r="I23" s="60">
        <f t="shared" ref="I23:I24" si="7">J23</f>
        <v>0</v>
      </c>
      <c r="J23" s="60">
        <f t="shared" ref="J23:J24" si="8">H23/D23*100</f>
        <v>0</v>
      </c>
      <c r="K23" s="86">
        <f t="shared" ref="K23:K24" si="9">G23-J23</f>
        <v>5</v>
      </c>
      <c r="L23" s="71">
        <f t="shared" ref="L23:L24" si="10">D23-H23</f>
        <v>20000000</v>
      </c>
      <c r="M23" s="8">
        <f t="shared" si="5"/>
        <v>100</v>
      </c>
      <c r="N23" s="8"/>
    </row>
    <row r="24" spans="1:14" ht="50.25" customHeight="1">
      <c r="A24" s="20">
        <v>10</v>
      </c>
      <c r="B24" s="21"/>
      <c r="C24" s="22" t="s">
        <v>34</v>
      </c>
      <c r="D24" s="23">
        <v>81709000</v>
      </c>
      <c r="E24" s="24" t="s">
        <v>102</v>
      </c>
      <c r="F24" s="83">
        <f t="shared" si="6"/>
        <v>5</v>
      </c>
      <c r="G24" s="83">
        <v>5</v>
      </c>
      <c r="H24" s="48">
        <v>0</v>
      </c>
      <c r="I24" s="60">
        <f t="shared" si="7"/>
        <v>0</v>
      </c>
      <c r="J24" s="60">
        <f t="shared" si="8"/>
        <v>0</v>
      </c>
      <c r="K24" s="86">
        <f t="shared" si="9"/>
        <v>5</v>
      </c>
      <c r="L24" s="71">
        <f t="shared" si="10"/>
        <v>81709000</v>
      </c>
      <c r="M24" s="42">
        <f t="shared" si="5"/>
        <v>100</v>
      </c>
      <c r="N24" s="8"/>
    </row>
    <row r="25" spans="1:14" ht="36">
      <c r="A25" s="17" t="s">
        <v>35</v>
      </c>
      <c r="B25" s="18"/>
      <c r="C25" s="19" t="s">
        <v>36</v>
      </c>
      <c r="D25" s="26">
        <f>SUM(D26)</f>
        <v>26612000</v>
      </c>
      <c r="E25" s="38" t="s">
        <v>102</v>
      </c>
      <c r="F25" s="82">
        <f t="shared" ref="F25:F30" si="11">G25</f>
        <v>5</v>
      </c>
      <c r="G25" s="82">
        <v>5</v>
      </c>
      <c r="H25" s="64">
        <f>SUM(H26)</f>
        <v>0</v>
      </c>
      <c r="I25" s="44">
        <f>J25</f>
        <v>0</v>
      </c>
      <c r="J25" s="59">
        <f>H25/D25*100</f>
        <v>0</v>
      </c>
      <c r="K25" s="44">
        <f>G25-J25</f>
        <v>5</v>
      </c>
      <c r="L25" s="74">
        <f t="shared" ref="L25:L30" si="12">D25-H25</f>
        <v>26612000</v>
      </c>
      <c r="M25" s="97">
        <f t="shared" si="5"/>
        <v>100</v>
      </c>
      <c r="N25" s="39"/>
    </row>
    <row r="26" spans="1:14" ht="24">
      <c r="A26" s="20">
        <v>11</v>
      </c>
      <c r="B26" s="21"/>
      <c r="C26" s="22" t="s">
        <v>37</v>
      </c>
      <c r="D26" s="23">
        <v>26612000</v>
      </c>
      <c r="E26" s="24" t="s">
        <v>102</v>
      </c>
      <c r="F26" s="83">
        <f t="shared" si="11"/>
        <v>5</v>
      </c>
      <c r="G26" s="83">
        <v>5</v>
      </c>
      <c r="H26" s="63">
        <v>0</v>
      </c>
      <c r="I26" s="42">
        <f>J26</f>
        <v>0</v>
      </c>
      <c r="J26" s="60">
        <f>H26/D26*100</f>
        <v>0</v>
      </c>
      <c r="K26" s="86">
        <v>0.64</v>
      </c>
      <c r="L26" s="73">
        <f t="shared" si="12"/>
        <v>26612000</v>
      </c>
      <c r="M26" s="42">
        <f t="shared" si="5"/>
        <v>100</v>
      </c>
      <c r="N26" s="8"/>
    </row>
    <row r="27" spans="1:14" ht="24">
      <c r="A27" s="17" t="s">
        <v>39</v>
      </c>
      <c r="B27" s="18"/>
      <c r="C27" s="19" t="s">
        <v>40</v>
      </c>
      <c r="D27" s="26">
        <f>SUM(D28)</f>
        <v>94000000</v>
      </c>
      <c r="E27" s="38" t="s">
        <v>102</v>
      </c>
      <c r="F27" s="82">
        <f t="shared" si="11"/>
        <v>5</v>
      </c>
      <c r="G27" s="82">
        <v>5</v>
      </c>
      <c r="H27" s="47">
        <f>SUM(H28)</f>
        <v>0</v>
      </c>
      <c r="I27" s="39">
        <f>SUM(I28)</f>
        <v>0</v>
      </c>
      <c r="J27" s="17">
        <f>SUM(J28)</f>
        <v>0</v>
      </c>
      <c r="K27" s="87">
        <f>G27-J27</f>
        <v>5</v>
      </c>
      <c r="L27" s="72">
        <f t="shared" si="12"/>
        <v>94000000</v>
      </c>
      <c r="M27" s="96">
        <f t="shared" si="5"/>
        <v>100</v>
      </c>
      <c r="N27" s="39"/>
    </row>
    <row r="28" spans="1:14" ht="27.75" customHeight="1">
      <c r="A28" s="20">
        <v>12</v>
      </c>
      <c r="B28" s="21"/>
      <c r="C28" s="22" t="s">
        <v>41</v>
      </c>
      <c r="D28" s="23">
        <v>94000000</v>
      </c>
      <c r="E28" s="24" t="s">
        <v>102</v>
      </c>
      <c r="F28" s="83">
        <f t="shared" si="11"/>
        <v>5</v>
      </c>
      <c r="G28" s="83">
        <v>5</v>
      </c>
      <c r="H28" s="48">
        <v>0</v>
      </c>
      <c r="I28" s="8">
        <f>J28</f>
        <v>0</v>
      </c>
      <c r="J28" s="20">
        <f t="shared" ref="J28:J71" si="13">H28/D28*100</f>
        <v>0</v>
      </c>
      <c r="K28" s="86">
        <f>G28-J28</f>
        <v>5</v>
      </c>
      <c r="L28" s="71">
        <f t="shared" si="12"/>
        <v>94000000</v>
      </c>
      <c r="M28" s="8">
        <f t="shared" si="5"/>
        <v>100</v>
      </c>
      <c r="N28" s="8"/>
    </row>
    <row r="29" spans="1:14" ht="24.75" customHeight="1">
      <c r="A29" s="17" t="s">
        <v>38</v>
      </c>
      <c r="B29" s="18"/>
      <c r="C29" s="19" t="s">
        <v>42</v>
      </c>
      <c r="D29" s="26">
        <f>SUM(D30:D36)</f>
        <v>560602299</v>
      </c>
      <c r="E29" s="38" t="s">
        <v>102</v>
      </c>
      <c r="F29" s="82">
        <f t="shared" si="11"/>
        <v>5</v>
      </c>
      <c r="G29" s="82">
        <v>5</v>
      </c>
      <c r="H29" s="47">
        <f>SUM(H30:H36)</f>
        <v>0</v>
      </c>
      <c r="I29" s="39">
        <f>J29</f>
        <v>0</v>
      </c>
      <c r="J29" s="17">
        <f>H29/D29*100</f>
        <v>0</v>
      </c>
      <c r="K29" s="87">
        <f>G29-J29</f>
        <v>5</v>
      </c>
      <c r="L29" s="72">
        <f t="shared" si="12"/>
        <v>560602299</v>
      </c>
      <c r="M29" s="96">
        <f t="shared" si="5"/>
        <v>100</v>
      </c>
      <c r="N29" s="39"/>
    </row>
    <row r="30" spans="1:14" ht="36">
      <c r="A30" s="20">
        <v>13</v>
      </c>
      <c r="B30" s="21"/>
      <c r="C30" s="22" t="s">
        <v>43</v>
      </c>
      <c r="D30" s="23">
        <v>4997406</v>
      </c>
      <c r="E30" s="24" t="s">
        <v>102</v>
      </c>
      <c r="F30" s="83">
        <f t="shared" si="11"/>
        <v>5</v>
      </c>
      <c r="G30" s="83">
        <v>5</v>
      </c>
      <c r="H30" s="48">
        <v>0</v>
      </c>
      <c r="I30" s="8">
        <f>J30</f>
        <v>0</v>
      </c>
      <c r="J30" s="20">
        <f t="shared" si="13"/>
        <v>0</v>
      </c>
      <c r="K30" s="89">
        <f>G30-J30</f>
        <v>5</v>
      </c>
      <c r="L30" s="71">
        <f t="shared" si="12"/>
        <v>4997406</v>
      </c>
      <c r="M30" s="8">
        <f t="shared" si="5"/>
        <v>100</v>
      </c>
      <c r="N30" s="8"/>
    </row>
    <row r="31" spans="1:14" ht="24">
      <c r="A31" s="20">
        <v>14</v>
      </c>
      <c r="B31" s="21"/>
      <c r="C31" s="22" t="s">
        <v>44</v>
      </c>
      <c r="D31" s="23">
        <v>108217648</v>
      </c>
      <c r="E31" s="24" t="s">
        <v>102</v>
      </c>
      <c r="F31" s="83">
        <f t="shared" ref="F31:F36" si="14">G31</f>
        <v>5</v>
      </c>
      <c r="G31" s="83">
        <v>5</v>
      </c>
      <c r="H31" s="48">
        <v>0</v>
      </c>
      <c r="I31" s="8">
        <f t="shared" ref="I31:I36" si="15">J31</f>
        <v>0</v>
      </c>
      <c r="J31" s="20">
        <f t="shared" si="13"/>
        <v>0</v>
      </c>
      <c r="K31" s="89">
        <f t="shared" ref="K31:K36" si="16">G31-J31</f>
        <v>5</v>
      </c>
      <c r="L31" s="71">
        <f t="shared" ref="L31:L36" si="17">D31-H31</f>
        <v>108217648</v>
      </c>
      <c r="M31" s="8">
        <f t="shared" si="5"/>
        <v>100</v>
      </c>
      <c r="N31" s="8"/>
    </row>
    <row r="32" spans="1:14" ht="14.25" customHeight="1">
      <c r="A32" s="20">
        <v>15</v>
      </c>
      <c r="B32" s="21"/>
      <c r="C32" s="22" t="s">
        <v>45</v>
      </c>
      <c r="D32" s="23">
        <v>29992000</v>
      </c>
      <c r="E32" s="24" t="s">
        <v>102</v>
      </c>
      <c r="F32" s="83">
        <f t="shared" si="14"/>
        <v>5</v>
      </c>
      <c r="G32" s="83">
        <v>5</v>
      </c>
      <c r="H32" s="48">
        <v>0</v>
      </c>
      <c r="I32" s="8">
        <f t="shared" si="15"/>
        <v>0</v>
      </c>
      <c r="J32" s="20">
        <f t="shared" si="13"/>
        <v>0</v>
      </c>
      <c r="K32" s="89">
        <f t="shared" si="16"/>
        <v>5</v>
      </c>
      <c r="L32" s="71">
        <f t="shared" si="17"/>
        <v>29992000</v>
      </c>
      <c r="M32" s="8">
        <f t="shared" si="5"/>
        <v>100</v>
      </c>
      <c r="N32" s="8"/>
    </row>
    <row r="33" spans="1:14" ht="25.5" customHeight="1">
      <c r="A33" s="20">
        <v>16</v>
      </c>
      <c r="B33" s="21"/>
      <c r="C33" s="22" t="s">
        <v>46</v>
      </c>
      <c r="D33" s="23">
        <v>67725013</v>
      </c>
      <c r="E33" s="24" t="s">
        <v>102</v>
      </c>
      <c r="F33" s="83">
        <f t="shared" si="14"/>
        <v>5</v>
      </c>
      <c r="G33" s="83">
        <v>5</v>
      </c>
      <c r="H33" s="48">
        <v>0</v>
      </c>
      <c r="I33" s="8">
        <f t="shared" si="15"/>
        <v>0</v>
      </c>
      <c r="J33" s="20">
        <f t="shared" si="13"/>
        <v>0</v>
      </c>
      <c r="K33" s="89">
        <f t="shared" si="16"/>
        <v>5</v>
      </c>
      <c r="L33" s="71">
        <f t="shared" si="17"/>
        <v>67725013</v>
      </c>
      <c r="M33" s="8">
        <f t="shared" si="5"/>
        <v>100</v>
      </c>
      <c r="N33" s="8"/>
    </row>
    <row r="34" spans="1:14" ht="27" customHeight="1">
      <c r="A34" s="20">
        <v>17</v>
      </c>
      <c r="B34" s="21"/>
      <c r="C34" s="22" t="s">
        <v>47</v>
      </c>
      <c r="D34" s="23">
        <v>63565232</v>
      </c>
      <c r="E34" s="24" t="s">
        <v>102</v>
      </c>
      <c r="F34" s="83">
        <f t="shared" si="14"/>
        <v>5</v>
      </c>
      <c r="G34" s="83">
        <v>5</v>
      </c>
      <c r="H34" s="48">
        <v>0</v>
      </c>
      <c r="I34" s="8">
        <f t="shared" si="15"/>
        <v>0</v>
      </c>
      <c r="J34" s="20">
        <f t="shared" si="13"/>
        <v>0</v>
      </c>
      <c r="K34" s="89">
        <f t="shared" si="16"/>
        <v>5</v>
      </c>
      <c r="L34" s="71">
        <f t="shared" si="17"/>
        <v>63565232</v>
      </c>
      <c r="M34" s="8">
        <f t="shared" si="5"/>
        <v>100</v>
      </c>
      <c r="N34" s="8"/>
    </row>
    <row r="35" spans="1:14">
      <c r="A35" s="20">
        <v>18</v>
      </c>
      <c r="B35" s="21"/>
      <c r="C35" s="21" t="s">
        <v>48</v>
      </c>
      <c r="D35" s="23">
        <v>10000000</v>
      </c>
      <c r="E35" s="24" t="s">
        <v>102</v>
      </c>
      <c r="F35" s="83">
        <f t="shared" si="14"/>
        <v>5</v>
      </c>
      <c r="G35" s="83">
        <v>5</v>
      </c>
      <c r="H35" s="48">
        <v>0</v>
      </c>
      <c r="I35" s="8">
        <f t="shared" si="15"/>
        <v>0</v>
      </c>
      <c r="J35" s="20">
        <f t="shared" si="13"/>
        <v>0</v>
      </c>
      <c r="K35" s="89">
        <f t="shared" si="16"/>
        <v>5</v>
      </c>
      <c r="L35" s="71">
        <f t="shared" si="17"/>
        <v>10000000</v>
      </c>
      <c r="M35" s="8">
        <f t="shared" si="5"/>
        <v>100</v>
      </c>
      <c r="N35" s="8"/>
    </row>
    <row r="36" spans="1:14" ht="24">
      <c r="A36" s="20">
        <v>19</v>
      </c>
      <c r="B36" s="21"/>
      <c r="C36" s="22" t="s">
        <v>49</v>
      </c>
      <c r="D36" s="23">
        <v>276105000</v>
      </c>
      <c r="E36" s="24" t="s">
        <v>102</v>
      </c>
      <c r="F36" s="83">
        <f t="shared" si="14"/>
        <v>5</v>
      </c>
      <c r="G36" s="83">
        <v>5</v>
      </c>
      <c r="H36" s="48">
        <v>0</v>
      </c>
      <c r="I36" s="8">
        <f t="shared" si="15"/>
        <v>0</v>
      </c>
      <c r="J36" s="20">
        <f t="shared" si="13"/>
        <v>0</v>
      </c>
      <c r="K36" s="89">
        <f t="shared" si="16"/>
        <v>5</v>
      </c>
      <c r="L36" s="71">
        <f t="shared" si="17"/>
        <v>276105000</v>
      </c>
      <c r="M36" s="8">
        <f t="shared" si="5"/>
        <v>100</v>
      </c>
      <c r="N36" s="8"/>
    </row>
    <row r="37" spans="1:14" ht="36">
      <c r="A37" s="17" t="s">
        <v>50</v>
      </c>
      <c r="B37" s="18"/>
      <c r="C37" s="19" t="s">
        <v>51</v>
      </c>
      <c r="D37" s="26">
        <f>SUM(D38:D39)</f>
        <v>487391448</v>
      </c>
      <c r="E37" s="38" t="s">
        <v>102</v>
      </c>
      <c r="F37" s="82">
        <f>G37</f>
        <v>5</v>
      </c>
      <c r="G37" s="82">
        <v>5</v>
      </c>
      <c r="H37" s="47">
        <f>SUM(H38:H39)</f>
        <v>0</v>
      </c>
      <c r="I37" s="17">
        <f>J37</f>
        <v>0</v>
      </c>
      <c r="J37" s="17">
        <f>H37/D37*100</f>
        <v>0</v>
      </c>
      <c r="K37" s="87">
        <f>G37-J37</f>
        <v>5</v>
      </c>
      <c r="L37" s="72">
        <f>D37-H37</f>
        <v>487391448</v>
      </c>
      <c r="M37" s="96">
        <f t="shared" si="5"/>
        <v>100</v>
      </c>
      <c r="N37" s="39"/>
    </row>
    <row r="38" spans="1:14">
      <c r="A38" s="20">
        <v>20</v>
      </c>
      <c r="B38" s="21"/>
      <c r="C38" s="21" t="s">
        <v>52</v>
      </c>
      <c r="D38" s="23">
        <v>77914648</v>
      </c>
      <c r="E38" s="24" t="s">
        <v>102</v>
      </c>
      <c r="F38" s="83">
        <f>G38</f>
        <v>5</v>
      </c>
      <c r="G38" s="83">
        <v>5</v>
      </c>
      <c r="H38" s="48">
        <v>0</v>
      </c>
      <c r="I38" s="8">
        <f>J38</f>
        <v>0</v>
      </c>
      <c r="J38" s="20">
        <f t="shared" si="13"/>
        <v>0</v>
      </c>
      <c r="K38" s="89">
        <f>G38-J38</f>
        <v>5</v>
      </c>
      <c r="L38" s="71">
        <f>D38-H38</f>
        <v>77914648</v>
      </c>
      <c r="M38" s="8">
        <f t="shared" si="5"/>
        <v>100</v>
      </c>
      <c r="N38" s="8"/>
    </row>
    <row r="39" spans="1:14" ht="38.25" customHeight="1">
      <c r="A39" s="20">
        <v>21</v>
      </c>
      <c r="B39" s="21"/>
      <c r="C39" s="22" t="s">
        <v>53</v>
      </c>
      <c r="D39" s="23">
        <v>409476800</v>
      </c>
      <c r="E39" s="24" t="s">
        <v>102</v>
      </c>
      <c r="F39" s="83">
        <f>G39</f>
        <v>5</v>
      </c>
      <c r="G39" s="83">
        <v>5</v>
      </c>
      <c r="H39" s="48">
        <v>0</v>
      </c>
      <c r="I39" s="8">
        <f>J39</f>
        <v>0</v>
      </c>
      <c r="J39" s="20">
        <f t="shared" si="13"/>
        <v>0</v>
      </c>
      <c r="K39" s="89">
        <f>G39-J39</f>
        <v>5</v>
      </c>
      <c r="L39" s="71">
        <f>D39-H39</f>
        <v>409476800</v>
      </c>
      <c r="M39" s="8">
        <f t="shared" si="5"/>
        <v>100</v>
      </c>
      <c r="N39" s="8"/>
    </row>
    <row r="40" spans="1:14" ht="24">
      <c r="A40" s="17" t="s">
        <v>54</v>
      </c>
      <c r="B40" s="18"/>
      <c r="C40" s="19" t="s">
        <v>55</v>
      </c>
      <c r="D40" s="26">
        <f>SUM(D41:D43)</f>
        <v>1268629715</v>
      </c>
      <c r="E40" s="38" t="s">
        <v>102</v>
      </c>
      <c r="F40" s="82">
        <f>G40</f>
        <v>5</v>
      </c>
      <c r="G40" s="82">
        <v>5</v>
      </c>
      <c r="H40" s="64">
        <f>SUM(H42:H43)</f>
        <v>0</v>
      </c>
      <c r="I40" s="59">
        <f>J40</f>
        <v>0</v>
      </c>
      <c r="J40" s="59">
        <f>H40/D40*100</f>
        <v>0</v>
      </c>
      <c r="K40" s="87">
        <f>G40-J40</f>
        <v>5</v>
      </c>
      <c r="L40" s="72">
        <f>D40-H40</f>
        <v>1268629715</v>
      </c>
      <c r="M40" s="97">
        <f t="shared" si="5"/>
        <v>100</v>
      </c>
      <c r="N40" s="39"/>
    </row>
    <row r="41" spans="1:14">
      <c r="A41" s="20">
        <v>22</v>
      </c>
      <c r="B41" s="21"/>
      <c r="C41" s="22" t="s">
        <v>56</v>
      </c>
      <c r="D41" s="23">
        <v>3300000</v>
      </c>
      <c r="E41" s="24" t="s">
        <v>102</v>
      </c>
      <c r="F41" s="83">
        <f>G41</f>
        <v>5</v>
      </c>
      <c r="G41" s="83">
        <v>5</v>
      </c>
      <c r="H41" s="48">
        <v>0</v>
      </c>
      <c r="I41" s="8">
        <f>J41</f>
        <v>0</v>
      </c>
      <c r="J41" s="20">
        <f t="shared" si="13"/>
        <v>0</v>
      </c>
      <c r="K41" s="89">
        <f>G41-J41</f>
        <v>5</v>
      </c>
      <c r="L41" s="71">
        <f>D41-H41</f>
        <v>3300000</v>
      </c>
      <c r="M41" s="8">
        <f t="shared" si="5"/>
        <v>100</v>
      </c>
      <c r="N41" s="8"/>
    </row>
    <row r="42" spans="1:14" ht="25.5" customHeight="1">
      <c r="A42" s="20">
        <v>23</v>
      </c>
      <c r="B42" s="21"/>
      <c r="C42" s="22" t="s">
        <v>57</v>
      </c>
      <c r="D42" s="23">
        <v>726440000</v>
      </c>
      <c r="E42" s="24" t="s">
        <v>102</v>
      </c>
      <c r="F42" s="83">
        <f t="shared" ref="F42:F43" si="18">G42</f>
        <v>5</v>
      </c>
      <c r="G42" s="83">
        <v>5</v>
      </c>
      <c r="H42" s="48">
        <v>0</v>
      </c>
      <c r="I42" s="8">
        <f t="shared" ref="I42:I43" si="19">J42</f>
        <v>0</v>
      </c>
      <c r="J42" s="20">
        <f t="shared" si="13"/>
        <v>0</v>
      </c>
      <c r="K42" s="89">
        <f t="shared" ref="K42:K43" si="20">G42-J42</f>
        <v>5</v>
      </c>
      <c r="L42" s="71">
        <f t="shared" ref="L42:L43" si="21">D42-H42</f>
        <v>726440000</v>
      </c>
      <c r="M42" s="8">
        <f t="shared" si="5"/>
        <v>100</v>
      </c>
      <c r="N42" s="8"/>
    </row>
    <row r="43" spans="1:14" ht="24">
      <c r="A43" s="20">
        <v>24</v>
      </c>
      <c r="B43" s="21"/>
      <c r="C43" s="22" t="s">
        <v>58</v>
      </c>
      <c r="D43" s="23">
        <v>538889715</v>
      </c>
      <c r="E43" s="24" t="s">
        <v>102</v>
      </c>
      <c r="F43" s="83">
        <f t="shared" si="18"/>
        <v>5</v>
      </c>
      <c r="G43" s="83">
        <v>5</v>
      </c>
      <c r="H43" s="50">
        <v>0</v>
      </c>
      <c r="I43" s="42">
        <f t="shared" si="19"/>
        <v>0</v>
      </c>
      <c r="J43" s="60">
        <f t="shared" si="13"/>
        <v>0</v>
      </c>
      <c r="K43" s="100">
        <f t="shared" si="20"/>
        <v>5</v>
      </c>
      <c r="L43" s="71">
        <f t="shared" si="21"/>
        <v>538889715</v>
      </c>
      <c r="M43" s="42">
        <f t="shared" si="5"/>
        <v>100</v>
      </c>
      <c r="N43" s="8"/>
    </row>
    <row r="44" spans="1:14" ht="36">
      <c r="A44" s="17" t="s">
        <v>60</v>
      </c>
      <c r="B44" s="18"/>
      <c r="C44" s="19" t="s">
        <v>59</v>
      </c>
      <c r="D44" s="26">
        <f>SUM(D45:D47)</f>
        <v>981941250</v>
      </c>
      <c r="E44" s="38" t="s">
        <v>102</v>
      </c>
      <c r="F44" s="82">
        <f>G44</f>
        <v>5</v>
      </c>
      <c r="G44" s="82">
        <v>5</v>
      </c>
      <c r="H44" s="47">
        <f>SUM(H45:H47)</f>
        <v>0</v>
      </c>
      <c r="I44" s="56">
        <f>J44</f>
        <v>0</v>
      </c>
      <c r="J44" s="17">
        <f>H44/D44*100</f>
        <v>0</v>
      </c>
      <c r="K44" s="87">
        <f>G44-J44</f>
        <v>5</v>
      </c>
      <c r="L44" s="72">
        <f>D44-H44</f>
        <v>981941250</v>
      </c>
      <c r="M44" s="96">
        <f t="shared" si="5"/>
        <v>100</v>
      </c>
      <c r="N44" s="39"/>
    </row>
    <row r="45" spans="1:14" ht="51.75" customHeight="1">
      <c r="A45" s="20">
        <v>25</v>
      </c>
      <c r="B45" s="21"/>
      <c r="C45" s="22" t="s">
        <v>61</v>
      </c>
      <c r="D45" s="23">
        <v>498003250</v>
      </c>
      <c r="E45" s="24" t="s">
        <v>102</v>
      </c>
      <c r="F45" s="83">
        <f>G45</f>
        <v>5</v>
      </c>
      <c r="G45" s="83">
        <v>5</v>
      </c>
      <c r="H45" s="48">
        <v>0</v>
      </c>
      <c r="I45" s="8">
        <f>J45</f>
        <v>0</v>
      </c>
      <c r="J45" s="20">
        <f t="shared" si="13"/>
        <v>0</v>
      </c>
      <c r="K45" s="88">
        <f>G45-J45</f>
        <v>5</v>
      </c>
      <c r="L45" s="71">
        <f>D45-H45</f>
        <v>498003250</v>
      </c>
      <c r="M45" s="8">
        <f t="shared" si="5"/>
        <v>100</v>
      </c>
      <c r="N45" s="8"/>
    </row>
    <row r="46" spans="1:14" ht="24">
      <c r="A46" s="20">
        <v>26</v>
      </c>
      <c r="B46" s="21"/>
      <c r="C46" s="22" t="s">
        <v>62</v>
      </c>
      <c r="D46" s="23">
        <v>136730000</v>
      </c>
      <c r="E46" s="24" t="s">
        <v>102</v>
      </c>
      <c r="F46" s="83">
        <f t="shared" ref="F46:F47" si="22">G46</f>
        <v>5</v>
      </c>
      <c r="G46" s="83">
        <v>5</v>
      </c>
      <c r="H46" s="48">
        <v>0</v>
      </c>
      <c r="I46" s="8">
        <f t="shared" ref="I46:I47" si="23">J46</f>
        <v>0</v>
      </c>
      <c r="J46" s="20">
        <f t="shared" si="13"/>
        <v>0</v>
      </c>
      <c r="K46" s="88">
        <f t="shared" ref="K46:K47" si="24">G46-J46</f>
        <v>5</v>
      </c>
      <c r="L46" s="71">
        <f t="shared" ref="L46:L47" si="25">D46-H46</f>
        <v>136730000</v>
      </c>
      <c r="M46" s="8">
        <f t="shared" si="5"/>
        <v>100</v>
      </c>
      <c r="N46" s="8"/>
    </row>
    <row r="47" spans="1:14" ht="24">
      <c r="A47" s="20">
        <v>27</v>
      </c>
      <c r="B47" s="21"/>
      <c r="C47" s="22" t="s">
        <v>63</v>
      </c>
      <c r="D47" s="23">
        <v>347208000</v>
      </c>
      <c r="E47" s="24" t="s">
        <v>102</v>
      </c>
      <c r="F47" s="83">
        <f t="shared" si="22"/>
        <v>5</v>
      </c>
      <c r="G47" s="83">
        <v>5</v>
      </c>
      <c r="H47" s="48">
        <v>0</v>
      </c>
      <c r="I47" s="8">
        <f t="shared" si="23"/>
        <v>0</v>
      </c>
      <c r="J47" s="20">
        <f t="shared" si="13"/>
        <v>0</v>
      </c>
      <c r="K47" s="88">
        <f t="shared" si="24"/>
        <v>5</v>
      </c>
      <c r="L47" s="71">
        <f t="shared" si="25"/>
        <v>347208000</v>
      </c>
      <c r="M47" s="8">
        <f t="shared" si="5"/>
        <v>100</v>
      </c>
      <c r="N47" s="8"/>
    </row>
    <row r="48" spans="1:14" ht="26.25" customHeight="1">
      <c r="A48" s="12" t="s">
        <v>65</v>
      </c>
      <c r="B48" s="13"/>
      <c r="C48" s="14" t="s">
        <v>66</v>
      </c>
      <c r="D48" s="27">
        <f>D49</f>
        <v>305000000</v>
      </c>
      <c r="E48" s="28" t="s">
        <v>102</v>
      </c>
      <c r="F48" s="81">
        <f>G48</f>
        <v>5</v>
      </c>
      <c r="G48" s="81">
        <v>5</v>
      </c>
      <c r="H48" s="54">
        <f>H49</f>
        <v>0</v>
      </c>
      <c r="I48" s="53">
        <f>I49</f>
        <v>0</v>
      </c>
      <c r="J48" s="12">
        <f>J49</f>
        <v>0</v>
      </c>
      <c r="K48" s="90">
        <f>G48-J48</f>
        <v>5</v>
      </c>
      <c r="L48" s="78">
        <f>D48-H48</f>
        <v>305000000</v>
      </c>
      <c r="M48" s="16">
        <f t="shared" si="5"/>
        <v>100</v>
      </c>
      <c r="N48" s="16"/>
    </row>
    <row r="49" spans="1:14" ht="24" customHeight="1">
      <c r="A49" s="29" t="s">
        <v>64</v>
      </c>
      <c r="B49" s="30"/>
      <c r="C49" s="31" t="s">
        <v>67</v>
      </c>
      <c r="D49" s="32">
        <f>SUM(D50:D53)</f>
        <v>305000000</v>
      </c>
      <c r="E49" s="40" t="s">
        <v>102</v>
      </c>
      <c r="F49" s="84">
        <f>G49</f>
        <v>5</v>
      </c>
      <c r="G49" s="84">
        <v>5</v>
      </c>
      <c r="H49" s="51">
        <f>SUM(H50:H53)</f>
        <v>0</v>
      </c>
      <c r="I49" s="41">
        <f>J49</f>
        <v>0</v>
      </c>
      <c r="J49" s="29">
        <f>H49/D49*100</f>
        <v>0</v>
      </c>
      <c r="K49" s="91">
        <f>G49-J49</f>
        <v>5</v>
      </c>
      <c r="L49" s="75">
        <f>D49-H49</f>
        <v>305000000</v>
      </c>
      <c r="M49" s="95">
        <f t="shared" si="5"/>
        <v>100</v>
      </c>
      <c r="N49" s="41"/>
    </row>
    <row r="50" spans="1:14" ht="39" customHeight="1">
      <c r="A50" s="20">
        <v>28</v>
      </c>
      <c r="B50" s="21"/>
      <c r="C50" s="22" t="s">
        <v>68</v>
      </c>
      <c r="D50" s="23">
        <v>50000000</v>
      </c>
      <c r="E50" s="24" t="s">
        <v>102</v>
      </c>
      <c r="F50" s="83">
        <f>G50</f>
        <v>5</v>
      </c>
      <c r="G50" s="83">
        <v>5</v>
      </c>
      <c r="H50" s="48">
        <v>0</v>
      </c>
      <c r="I50" s="8">
        <f>J50</f>
        <v>0</v>
      </c>
      <c r="J50" s="20">
        <f t="shared" si="13"/>
        <v>0</v>
      </c>
      <c r="K50" s="88">
        <f>G50-J50</f>
        <v>5</v>
      </c>
      <c r="L50" s="71">
        <f>D50-H50</f>
        <v>50000000</v>
      </c>
      <c r="M50" s="8">
        <f t="shared" si="5"/>
        <v>100</v>
      </c>
      <c r="N50" s="8"/>
    </row>
    <row r="51" spans="1:14" ht="36.75" customHeight="1">
      <c r="A51" s="20">
        <v>29</v>
      </c>
      <c r="B51" s="21"/>
      <c r="C51" s="22" t="s">
        <v>69</v>
      </c>
      <c r="D51" s="23">
        <v>103000000</v>
      </c>
      <c r="E51" s="24" t="s">
        <v>102</v>
      </c>
      <c r="F51" s="83">
        <f t="shared" ref="F51:F54" si="26">G51</f>
        <v>5</v>
      </c>
      <c r="G51" s="83">
        <v>5</v>
      </c>
      <c r="H51" s="48">
        <v>0</v>
      </c>
      <c r="I51" s="8">
        <f t="shared" ref="I51:I53" si="27">J51</f>
        <v>0</v>
      </c>
      <c r="J51" s="20">
        <f t="shared" si="13"/>
        <v>0</v>
      </c>
      <c r="K51" s="88">
        <f t="shared" ref="K51:K53" si="28">G51-J51</f>
        <v>5</v>
      </c>
      <c r="L51" s="71">
        <f t="shared" ref="L51:L53" si="29">D51-H51</f>
        <v>103000000</v>
      </c>
      <c r="M51" s="8">
        <f t="shared" si="5"/>
        <v>100</v>
      </c>
      <c r="N51" s="8"/>
    </row>
    <row r="52" spans="1:14" ht="27" customHeight="1">
      <c r="A52" s="20">
        <v>30</v>
      </c>
      <c r="B52" s="21"/>
      <c r="C52" s="22" t="s">
        <v>70</v>
      </c>
      <c r="D52" s="23">
        <v>102000000</v>
      </c>
      <c r="E52" s="24" t="s">
        <v>102</v>
      </c>
      <c r="F52" s="83">
        <f t="shared" si="26"/>
        <v>5</v>
      </c>
      <c r="G52" s="83">
        <v>5</v>
      </c>
      <c r="H52" s="48">
        <v>0</v>
      </c>
      <c r="I52" s="8">
        <f t="shared" si="27"/>
        <v>0</v>
      </c>
      <c r="J52" s="20">
        <f t="shared" si="13"/>
        <v>0</v>
      </c>
      <c r="K52" s="88">
        <f t="shared" si="28"/>
        <v>5</v>
      </c>
      <c r="L52" s="71">
        <f t="shared" si="29"/>
        <v>102000000</v>
      </c>
      <c r="M52" s="8">
        <f t="shared" si="5"/>
        <v>100</v>
      </c>
      <c r="N52" s="8"/>
    </row>
    <row r="53" spans="1:14" ht="25.5" customHeight="1">
      <c r="A53" s="20">
        <v>31</v>
      </c>
      <c r="B53" s="21"/>
      <c r="C53" s="22" t="s">
        <v>71</v>
      </c>
      <c r="D53" s="23">
        <v>50000000</v>
      </c>
      <c r="E53" s="24" t="s">
        <v>102</v>
      </c>
      <c r="F53" s="83">
        <f t="shared" si="26"/>
        <v>5</v>
      </c>
      <c r="G53" s="83">
        <v>5</v>
      </c>
      <c r="H53" s="48">
        <v>0</v>
      </c>
      <c r="I53" s="8">
        <f t="shared" si="27"/>
        <v>0</v>
      </c>
      <c r="J53" s="20">
        <f t="shared" si="13"/>
        <v>0</v>
      </c>
      <c r="K53" s="88">
        <f t="shared" si="28"/>
        <v>5</v>
      </c>
      <c r="L53" s="71">
        <f t="shared" si="29"/>
        <v>50000000</v>
      </c>
      <c r="M53" s="8">
        <f t="shared" si="5"/>
        <v>100</v>
      </c>
      <c r="N53" s="8"/>
    </row>
    <row r="54" spans="1:14" ht="27" customHeight="1">
      <c r="A54" s="12" t="s">
        <v>76</v>
      </c>
      <c r="B54" s="33"/>
      <c r="C54" s="14" t="s">
        <v>77</v>
      </c>
      <c r="D54" s="27">
        <f>D55+D58</f>
        <v>352000000</v>
      </c>
      <c r="E54" s="28" t="s">
        <v>102</v>
      </c>
      <c r="F54" s="81">
        <f t="shared" si="26"/>
        <v>5</v>
      </c>
      <c r="G54" s="81">
        <v>5</v>
      </c>
      <c r="H54" s="54">
        <f>H55+H58</f>
        <v>0</v>
      </c>
      <c r="I54" s="53">
        <f>I55+I58</f>
        <v>0</v>
      </c>
      <c r="J54" s="61">
        <f>J55+J58</f>
        <v>0</v>
      </c>
      <c r="K54" s="90">
        <f t="shared" ref="K54:K61" si="30">G54-J54</f>
        <v>5</v>
      </c>
      <c r="L54" s="78">
        <f t="shared" ref="L54:L66" si="31">D54-H54</f>
        <v>352000000</v>
      </c>
      <c r="M54" s="16">
        <f t="shared" si="5"/>
        <v>100</v>
      </c>
      <c r="N54" s="16"/>
    </row>
    <row r="55" spans="1:14" ht="18" customHeight="1">
      <c r="A55" s="29" t="s">
        <v>78</v>
      </c>
      <c r="B55" s="30"/>
      <c r="C55" s="30" t="s">
        <v>79</v>
      </c>
      <c r="D55" s="32">
        <f>SUM(D56:D57)</f>
        <v>249430000</v>
      </c>
      <c r="E55" s="40" t="s">
        <v>102</v>
      </c>
      <c r="F55" s="84">
        <f t="shared" ref="F55:F66" si="32">G55</f>
        <v>5</v>
      </c>
      <c r="G55" s="84">
        <v>5</v>
      </c>
      <c r="H55" s="51">
        <f>SUM(H56:H57)</f>
        <v>0</v>
      </c>
      <c r="I55" s="41">
        <f>J55</f>
        <v>0</v>
      </c>
      <c r="J55" s="92">
        <f>H55/D55*100</f>
        <v>0</v>
      </c>
      <c r="K55" s="91">
        <f t="shared" si="30"/>
        <v>5</v>
      </c>
      <c r="L55" s="75">
        <f t="shared" si="31"/>
        <v>249430000</v>
      </c>
      <c r="M55" s="95">
        <f t="shared" si="5"/>
        <v>100</v>
      </c>
      <c r="N55" s="41"/>
    </row>
    <row r="56" spans="1:14" ht="39" customHeight="1">
      <c r="A56" s="20">
        <v>32</v>
      </c>
      <c r="B56" s="21"/>
      <c r="C56" s="22" t="s">
        <v>80</v>
      </c>
      <c r="D56" s="23">
        <v>53080000</v>
      </c>
      <c r="E56" s="24" t="s">
        <v>102</v>
      </c>
      <c r="F56" s="83">
        <f t="shared" si="32"/>
        <v>5</v>
      </c>
      <c r="G56" s="83">
        <v>5</v>
      </c>
      <c r="H56" s="48">
        <v>0</v>
      </c>
      <c r="I56" s="8">
        <f>J56</f>
        <v>0</v>
      </c>
      <c r="J56" s="20">
        <f t="shared" si="13"/>
        <v>0</v>
      </c>
      <c r="K56" s="88">
        <f t="shared" si="30"/>
        <v>5</v>
      </c>
      <c r="L56" s="71">
        <f t="shared" si="31"/>
        <v>53080000</v>
      </c>
      <c r="M56" s="8">
        <f t="shared" si="5"/>
        <v>100</v>
      </c>
      <c r="N56" s="8"/>
    </row>
    <row r="57" spans="1:14" ht="24">
      <c r="A57" s="20">
        <v>33</v>
      </c>
      <c r="B57" s="21"/>
      <c r="C57" s="22" t="s">
        <v>81</v>
      </c>
      <c r="D57" s="23">
        <v>196350000</v>
      </c>
      <c r="E57" s="24" t="s">
        <v>102</v>
      </c>
      <c r="F57" s="83">
        <f t="shared" si="32"/>
        <v>5</v>
      </c>
      <c r="G57" s="83">
        <v>5</v>
      </c>
      <c r="H57" s="48">
        <v>0</v>
      </c>
      <c r="I57" s="8">
        <f>J57</f>
        <v>0</v>
      </c>
      <c r="J57" s="20">
        <f t="shared" si="13"/>
        <v>0</v>
      </c>
      <c r="K57" s="88">
        <f t="shared" si="30"/>
        <v>5</v>
      </c>
      <c r="L57" s="71">
        <f t="shared" si="31"/>
        <v>196350000</v>
      </c>
      <c r="M57" s="8">
        <f t="shared" si="5"/>
        <v>100</v>
      </c>
      <c r="N57" s="8"/>
    </row>
    <row r="58" spans="1:14" ht="24" customHeight="1">
      <c r="A58" s="29" t="s">
        <v>82</v>
      </c>
      <c r="B58" s="30"/>
      <c r="C58" s="31" t="s">
        <v>83</v>
      </c>
      <c r="D58" s="32">
        <f>SUM(D59)</f>
        <v>102570000</v>
      </c>
      <c r="E58" s="40" t="s">
        <v>102</v>
      </c>
      <c r="F58" s="84">
        <f t="shared" si="32"/>
        <v>5</v>
      </c>
      <c r="G58" s="84">
        <v>5</v>
      </c>
      <c r="H58" s="51">
        <f>SUM(H59)</f>
        <v>0</v>
      </c>
      <c r="I58" s="41">
        <f>J58</f>
        <v>0</v>
      </c>
      <c r="J58" s="92">
        <f>H58/D58*100</f>
        <v>0</v>
      </c>
      <c r="K58" s="91">
        <f t="shared" si="30"/>
        <v>5</v>
      </c>
      <c r="L58" s="75">
        <f t="shared" si="31"/>
        <v>102570000</v>
      </c>
      <c r="M58" s="95">
        <f t="shared" si="5"/>
        <v>100</v>
      </c>
      <c r="N58" s="41"/>
    </row>
    <row r="59" spans="1:14">
      <c r="A59" s="20">
        <v>34</v>
      </c>
      <c r="B59" s="21"/>
      <c r="C59" s="22" t="s">
        <v>84</v>
      </c>
      <c r="D59" s="23">
        <v>102570000</v>
      </c>
      <c r="E59" s="24" t="s">
        <v>102</v>
      </c>
      <c r="F59" s="83">
        <f t="shared" si="32"/>
        <v>5</v>
      </c>
      <c r="G59" s="83">
        <v>5</v>
      </c>
      <c r="H59" s="48">
        <v>0</v>
      </c>
      <c r="I59" s="8">
        <f>J59</f>
        <v>0</v>
      </c>
      <c r="J59" s="20">
        <f t="shared" si="13"/>
        <v>0</v>
      </c>
      <c r="K59" s="88">
        <f t="shared" si="30"/>
        <v>5</v>
      </c>
      <c r="L59" s="71">
        <f t="shared" si="31"/>
        <v>102570000</v>
      </c>
      <c r="M59" s="8">
        <f t="shared" si="5"/>
        <v>100</v>
      </c>
      <c r="N59" s="8"/>
    </row>
    <row r="60" spans="1:14" ht="38.25" customHeight="1">
      <c r="A60" s="12" t="s">
        <v>85</v>
      </c>
      <c r="B60" s="13"/>
      <c r="C60" s="14" t="s">
        <v>86</v>
      </c>
      <c r="D60" s="27">
        <f>D61+D63+D65+D70</f>
        <v>1227373000</v>
      </c>
      <c r="E60" s="28" t="s">
        <v>102</v>
      </c>
      <c r="F60" s="81">
        <f t="shared" si="32"/>
        <v>5</v>
      </c>
      <c r="G60" s="81">
        <v>5</v>
      </c>
      <c r="H60" s="67">
        <f>H61+H63+H70</f>
        <v>0</v>
      </c>
      <c r="I60" s="54">
        <f>I61+I63+I65+I70</f>
        <v>0</v>
      </c>
      <c r="J60" s="68">
        <f>J61+J63+J65+J70</f>
        <v>0</v>
      </c>
      <c r="K60" s="46">
        <f t="shared" si="30"/>
        <v>5</v>
      </c>
      <c r="L60" s="77">
        <f t="shared" si="31"/>
        <v>1227373000</v>
      </c>
      <c r="M60" s="94">
        <f t="shared" si="5"/>
        <v>100</v>
      </c>
      <c r="N60" s="16"/>
    </row>
    <row r="61" spans="1:14" ht="38.25" customHeight="1">
      <c r="A61" s="29" t="s">
        <v>87</v>
      </c>
      <c r="B61" s="30"/>
      <c r="C61" s="31" t="s">
        <v>88</v>
      </c>
      <c r="D61" s="32">
        <f>SUM(D62)</f>
        <v>227749000</v>
      </c>
      <c r="E61" s="40" t="s">
        <v>102</v>
      </c>
      <c r="F61" s="84">
        <f t="shared" si="32"/>
        <v>5</v>
      </c>
      <c r="G61" s="84">
        <v>5</v>
      </c>
      <c r="H61" s="51">
        <f>SUM(H62)</f>
        <v>0</v>
      </c>
      <c r="I61" s="55">
        <f t="shared" ref="I61:I66" si="33">J61</f>
        <v>0</v>
      </c>
      <c r="J61" s="29">
        <f>H61/D61*100</f>
        <v>0</v>
      </c>
      <c r="K61" s="91">
        <f t="shared" si="30"/>
        <v>5</v>
      </c>
      <c r="L61" s="75">
        <f t="shared" si="31"/>
        <v>227749000</v>
      </c>
      <c r="M61" s="95">
        <f t="shared" si="5"/>
        <v>100</v>
      </c>
      <c r="N61" s="41"/>
    </row>
    <row r="62" spans="1:14" ht="24">
      <c r="A62" s="20">
        <v>35</v>
      </c>
      <c r="B62" s="21"/>
      <c r="C62" s="22" t="s">
        <v>89</v>
      </c>
      <c r="D62" s="23">
        <v>227749000</v>
      </c>
      <c r="E62" s="24" t="s">
        <v>102</v>
      </c>
      <c r="F62" s="83">
        <f t="shared" si="32"/>
        <v>5</v>
      </c>
      <c r="G62" s="83">
        <v>5</v>
      </c>
      <c r="H62" s="48">
        <v>0</v>
      </c>
      <c r="I62" s="8">
        <f t="shared" si="33"/>
        <v>0</v>
      </c>
      <c r="J62" s="20">
        <f t="shared" si="13"/>
        <v>0</v>
      </c>
      <c r="K62" s="88"/>
      <c r="L62" s="71">
        <f t="shared" si="31"/>
        <v>227749000</v>
      </c>
      <c r="M62" s="8">
        <f t="shared" si="5"/>
        <v>100</v>
      </c>
      <c r="N62" s="8"/>
    </row>
    <row r="63" spans="1:14" ht="26.25" customHeight="1">
      <c r="A63" s="29" t="s">
        <v>90</v>
      </c>
      <c r="B63" s="30"/>
      <c r="C63" s="31" t="s">
        <v>91</v>
      </c>
      <c r="D63" s="32">
        <f>SUM(D64)</f>
        <v>177884000</v>
      </c>
      <c r="E63" s="40" t="s">
        <v>102</v>
      </c>
      <c r="F63" s="84">
        <f t="shared" si="32"/>
        <v>5</v>
      </c>
      <c r="G63" s="84">
        <v>5</v>
      </c>
      <c r="H63" s="51">
        <f>SUM(H64)</f>
        <v>0</v>
      </c>
      <c r="I63" s="41">
        <f t="shared" si="33"/>
        <v>0</v>
      </c>
      <c r="J63" s="29">
        <f>H63/D63*100</f>
        <v>0</v>
      </c>
      <c r="K63" s="91">
        <f>G63-J63</f>
        <v>5</v>
      </c>
      <c r="L63" s="75">
        <f t="shared" si="31"/>
        <v>177884000</v>
      </c>
      <c r="M63" s="95">
        <f t="shared" si="5"/>
        <v>100</v>
      </c>
      <c r="N63" s="41"/>
    </row>
    <row r="64" spans="1:14" ht="87.75" customHeight="1">
      <c r="A64" s="20">
        <v>36</v>
      </c>
      <c r="B64" s="21"/>
      <c r="C64" s="22" t="s">
        <v>92</v>
      </c>
      <c r="D64" s="23">
        <v>177884000</v>
      </c>
      <c r="E64" s="24" t="s">
        <v>102</v>
      </c>
      <c r="F64" s="83">
        <f t="shared" si="32"/>
        <v>5</v>
      </c>
      <c r="G64" s="83">
        <v>5</v>
      </c>
      <c r="H64" s="48">
        <v>0</v>
      </c>
      <c r="I64" s="20">
        <f t="shared" si="33"/>
        <v>0</v>
      </c>
      <c r="J64" s="20">
        <f t="shared" si="13"/>
        <v>0</v>
      </c>
      <c r="K64" s="88">
        <f>G64-J64</f>
        <v>5</v>
      </c>
      <c r="L64" s="71">
        <f t="shared" si="31"/>
        <v>177884000</v>
      </c>
      <c r="M64" s="8">
        <f t="shared" si="5"/>
        <v>100</v>
      </c>
      <c r="N64" s="8"/>
    </row>
    <row r="65" spans="1:15" ht="38.25" customHeight="1">
      <c r="A65" s="29" t="s">
        <v>94</v>
      </c>
      <c r="B65" s="30"/>
      <c r="C65" s="31" t="s">
        <v>93</v>
      </c>
      <c r="D65" s="32">
        <f>SUM(D66:D69)</f>
        <v>300000000</v>
      </c>
      <c r="E65" s="40" t="s">
        <v>102</v>
      </c>
      <c r="F65" s="84">
        <f t="shared" si="32"/>
        <v>5</v>
      </c>
      <c r="G65" s="84">
        <v>5</v>
      </c>
      <c r="H65" s="51">
        <f>SUM(H66:H69)</f>
        <v>0</v>
      </c>
      <c r="I65" s="29">
        <f t="shared" si="33"/>
        <v>0</v>
      </c>
      <c r="J65" s="29">
        <f>H65/D65*100</f>
        <v>0</v>
      </c>
      <c r="K65" s="91">
        <f>G65-J65</f>
        <v>5</v>
      </c>
      <c r="L65" s="75">
        <f t="shared" si="31"/>
        <v>300000000</v>
      </c>
      <c r="M65" s="95">
        <f t="shared" si="5"/>
        <v>100</v>
      </c>
      <c r="N65" s="41"/>
    </row>
    <row r="66" spans="1:15" ht="74.25" customHeight="1">
      <c r="A66" s="20">
        <v>37</v>
      </c>
      <c r="B66" s="21"/>
      <c r="C66" s="22" t="s">
        <v>95</v>
      </c>
      <c r="D66" s="23">
        <v>100000000</v>
      </c>
      <c r="E66" s="24" t="s">
        <v>102</v>
      </c>
      <c r="F66" s="83">
        <f t="shared" si="32"/>
        <v>5</v>
      </c>
      <c r="G66" s="83">
        <v>5</v>
      </c>
      <c r="H66" s="48">
        <v>0</v>
      </c>
      <c r="I66" s="20">
        <f t="shared" si="33"/>
        <v>0</v>
      </c>
      <c r="J66" s="20">
        <f t="shared" si="13"/>
        <v>0</v>
      </c>
      <c r="K66" s="88">
        <f>G66-J66</f>
        <v>5</v>
      </c>
      <c r="L66" s="71">
        <f t="shared" si="31"/>
        <v>100000000</v>
      </c>
      <c r="M66" s="8">
        <f t="shared" si="5"/>
        <v>100</v>
      </c>
      <c r="N66" s="8"/>
    </row>
    <row r="67" spans="1:15" ht="36">
      <c r="A67" s="20">
        <v>38</v>
      </c>
      <c r="B67" s="21"/>
      <c r="C67" s="22" t="s">
        <v>96</v>
      </c>
      <c r="D67" s="23">
        <v>75000000</v>
      </c>
      <c r="E67" s="24" t="s">
        <v>102</v>
      </c>
      <c r="F67" s="83">
        <f t="shared" ref="F67:F69" si="34">G67</f>
        <v>5</v>
      </c>
      <c r="G67" s="83">
        <v>5</v>
      </c>
      <c r="H67" s="48">
        <v>0</v>
      </c>
      <c r="I67" s="20">
        <f t="shared" ref="I67:I69" si="35">J67</f>
        <v>0</v>
      </c>
      <c r="J67" s="20">
        <f t="shared" si="13"/>
        <v>0</v>
      </c>
      <c r="K67" s="88">
        <f t="shared" ref="K67:K69" si="36">G67-J67</f>
        <v>5</v>
      </c>
      <c r="L67" s="71">
        <f t="shared" ref="L67:L69" si="37">D67-H67</f>
        <v>75000000</v>
      </c>
      <c r="M67" s="8">
        <f t="shared" si="5"/>
        <v>100</v>
      </c>
      <c r="N67" s="8"/>
    </row>
    <row r="68" spans="1:15" ht="25.5" customHeight="1">
      <c r="A68" s="20">
        <v>39</v>
      </c>
      <c r="B68" s="21"/>
      <c r="C68" s="22" t="s">
        <v>97</v>
      </c>
      <c r="D68" s="23">
        <v>85000000</v>
      </c>
      <c r="E68" s="24" t="s">
        <v>102</v>
      </c>
      <c r="F68" s="83">
        <f t="shared" si="34"/>
        <v>5</v>
      </c>
      <c r="G68" s="83">
        <v>5</v>
      </c>
      <c r="H68" s="48">
        <v>0</v>
      </c>
      <c r="I68" s="20">
        <f t="shared" si="35"/>
        <v>0</v>
      </c>
      <c r="J68" s="20">
        <f t="shared" si="13"/>
        <v>0</v>
      </c>
      <c r="K68" s="88">
        <f t="shared" si="36"/>
        <v>5</v>
      </c>
      <c r="L68" s="71">
        <f t="shared" si="37"/>
        <v>85000000</v>
      </c>
      <c r="M68" s="8">
        <f t="shared" si="5"/>
        <v>100</v>
      </c>
      <c r="N68" s="8"/>
    </row>
    <row r="69" spans="1:15" ht="38.25" customHeight="1">
      <c r="A69" s="20">
        <v>40</v>
      </c>
      <c r="B69" s="21"/>
      <c r="C69" s="22" t="s">
        <v>98</v>
      </c>
      <c r="D69" s="23">
        <v>40000000</v>
      </c>
      <c r="E69" s="24" t="s">
        <v>102</v>
      </c>
      <c r="F69" s="83">
        <f t="shared" si="34"/>
        <v>5</v>
      </c>
      <c r="G69" s="83">
        <v>5</v>
      </c>
      <c r="H69" s="48">
        <v>0</v>
      </c>
      <c r="I69" s="20">
        <f t="shared" si="35"/>
        <v>0</v>
      </c>
      <c r="J69" s="20">
        <f t="shared" si="13"/>
        <v>0</v>
      </c>
      <c r="K69" s="88">
        <f t="shared" si="36"/>
        <v>5</v>
      </c>
      <c r="L69" s="71">
        <f t="shared" si="37"/>
        <v>40000000</v>
      </c>
      <c r="M69" s="8">
        <f t="shared" si="5"/>
        <v>100</v>
      </c>
      <c r="N69" s="8"/>
    </row>
    <row r="70" spans="1:15" ht="37.5" customHeight="1">
      <c r="A70" s="29" t="s">
        <v>100</v>
      </c>
      <c r="B70" s="30"/>
      <c r="C70" s="31" t="s">
        <v>99</v>
      </c>
      <c r="D70" s="32">
        <f>SUM(D71)</f>
        <v>521740000</v>
      </c>
      <c r="E70" s="40" t="s">
        <v>102</v>
      </c>
      <c r="F70" s="84">
        <f>G70</f>
        <v>5</v>
      </c>
      <c r="G70" s="84">
        <v>5</v>
      </c>
      <c r="H70" s="65">
        <f>SUM(H71)</f>
        <v>0</v>
      </c>
      <c r="I70" s="66">
        <f>J70</f>
        <v>0</v>
      </c>
      <c r="J70" s="51">
        <f>H70/D70*100</f>
        <v>0</v>
      </c>
      <c r="K70" s="102">
        <f>G70-J70</f>
        <v>5</v>
      </c>
      <c r="L70" s="76">
        <f>D70-H70</f>
        <v>521740000</v>
      </c>
      <c r="M70" s="98">
        <f t="shared" si="5"/>
        <v>100</v>
      </c>
      <c r="N70" s="41"/>
    </row>
    <row r="71" spans="1:15" ht="62.25" customHeight="1">
      <c r="A71" s="20">
        <v>41</v>
      </c>
      <c r="B71" s="21"/>
      <c r="C71" s="22" t="s">
        <v>101</v>
      </c>
      <c r="D71" s="23">
        <v>521740000</v>
      </c>
      <c r="E71" s="24" t="s">
        <v>102</v>
      </c>
      <c r="F71" s="83">
        <f>G71</f>
        <v>5</v>
      </c>
      <c r="G71" s="83">
        <v>5</v>
      </c>
      <c r="H71" s="63">
        <v>0</v>
      </c>
      <c r="I71" s="60">
        <f>J71</f>
        <v>0</v>
      </c>
      <c r="J71" s="60">
        <f t="shared" si="13"/>
        <v>0</v>
      </c>
      <c r="K71" s="101">
        <f>G71-J71</f>
        <v>5</v>
      </c>
      <c r="L71" s="73">
        <f>D71-H71</f>
        <v>521740000</v>
      </c>
      <c r="M71" s="42">
        <f t="shared" si="5"/>
        <v>100</v>
      </c>
      <c r="N71" s="8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>
      <c r="I73" s="254" t="s">
        <v>107</v>
      </c>
      <c r="J73" s="254"/>
      <c r="K73" s="254"/>
      <c r="L73" s="254"/>
      <c r="M73" s="254"/>
      <c r="N73" s="254"/>
      <c r="O73" s="254"/>
    </row>
    <row r="74" spans="1:15">
      <c r="I74" s="254" t="s">
        <v>103</v>
      </c>
      <c r="J74" s="254"/>
      <c r="K74" s="254"/>
      <c r="L74" s="254"/>
      <c r="M74" s="254"/>
      <c r="N74" s="254"/>
      <c r="O74" s="254"/>
    </row>
    <row r="75" spans="1:15">
      <c r="I75" s="254" t="s">
        <v>104</v>
      </c>
      <c r="J75" s="254"/>
      <c r="K75" s="254"/>
      <c r="L75" s="254"/>
      <c r="M75" s="254"/>
      <c r="N75" s="254"/>
      <c r="O75" s="254"/>
    </row>
    <row r="76" spans="1:15">
      <c r="I76" s="36"/>
      <c r="J76" s="36"/>
      <c r="K76" s="36"/>
      <c r="L76" s="36"/>
      <c r="M76" s="36"/>
      <c r="N76" s="36"/>
      <c r="O76" s="36"/>
    </row>
    <row r="77" spans="1:15">
      <c r="I77" s="255" t="s">
        <v>105</v>
      </c>
      <c r="J77" s="255"/>
      <c r="K77" s="255"/>
      <c r="L77" s="255"/>
      <c r="M77" s="255"/>
      <c r="N77" s="255"/>
      <c r="O77" s="255"/>
    </row>
    <row r="78" spans="1:15">
      <c r="I78" s="254" t="s">
        <v>106</v>
      </c>
      <c r="J78" s="254"/>
      <c r="K78" s="254"/>
      <c r="L78" s="254"/>
      <c r="M78" s="254"/>
      <c r="N78" s="254"/>
      <c r="O78" s="254"/>
    </row>
  </sheetData>
  <mergeCells count="21">
    <mergeCell ref="I73:O73"/>
    <mergeCell ref="I74:O74"/>
    <mergeCell ref="I75:O75"/>
    <mergeCell ref="I77:O77"/>
    <mergeCell ref="I78:O78"/>
    <mergeCell ref="A6:A8"/>
    <mergeCell ref="B6:C8"/>
    <mergeCell ref="D6:D8"/>
    <mergeCell ref="E6:E8"/>
    <mergeCell ref="A1:M1"/>
    <mergeCell ref="A2:M2"/>
    <mergeCell ref="M6:M8"/>
    <mergeCell ref="B10:C10"/>
    <mergeCell ref="B11:C11"/>
    <mergeCell ref="N6:N8"/>
    <mergeCell ref="F7:G7"/>
    <mergeCell ref="H7:J7"/>
    <mergeCell ref="B9:C9"/>
    <mergeCell ref="F6:J6"/>
    <mergeCell ref="K6:K8"/>
    <mergeCell ref="L6:L8"/>
  </mergeCells>
  <pageMargins left="0.7" right="0.7" top="0.75" bottom="0.75" header="0.3" footer="0.3"/>
  <pageSetup paperSize="5" scale="94" orientation="landscape" horizontalDpi="4294967293" r:id="rId1"/>
  <rowBreaks count="1" manualBreakCount="1">
    <brk id="6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78"/>
  <sheetViews>
    <sheetView topLeftCell="A28" workbookViewId="0">
      <selection activeCell="A39" sqref="A39"/>
    </sheetView>
  </sheetViews>
  <sheetFormatPr defaultRowHeight="15"/>
  <cols>
    <col min="1" max="1" width="5.42578125" customWidth="1"/>
    <col min="2" max="2" width="3.42578125" customWidth="1"/>
    <col min="3" max="3" width="23" customWidth="1"/>
    <col min="4" max="4" width="13.140625" customWidth="1"/>
    <col min="5" max="5" width="9.85546875" customWidth="1"/>
    <col min="7" max="7" width="10.5703125" bestFit="1" customWidth="1"/>
    <col min="8" max="8" width="12.42578125" customWidth="1"/>
    <col min="9" max="9" width="6.140625" customWidth="1"/>
    <col min="10" max="10" width="10.5703125" customWidth="1"/>
    <col min="11" max="11" width="8.7109375" customWidth="1"/>
    <col min="12" max="12" width="14" customWidth="1"/>
  </cols>
  <sheetData>
    <row r="1" spans="1:16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"/>
    </row>
    <row r="2" spans="1:16">
      <c r="A2" s="253" t="s">
        <v>1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"/>
    </row>
    <row r="3" spans="1:1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>
      <c r="A4" s="3" t="s">
        <v>2</v>
      </c>
      <c r="B4" s="3" t="s">
        <v>3</v>
      </c>
      <c r="C4" s="2"/>
      <c r="D4" s="2"/>
      <c r="E4" s="2"/>
      <c r="F4" s="2"/>
      <c r="G4" s="2"/>
      <c r="H4" s="2"/>
      <c r="I4" s="2"/>
      <c r="J4" s="2"/>
      <c r="K4" s="2"/>
      <c r="L4" s="4" t="s">
        <v>72</v>
      </c>
      <c r="M4" s="5" t="s">
        <v>108</v>
      </c>
      <c r="N4" s="2"/>
      <c r="P4" t="s">
        <v>110</v>
      </c>
    </row>
    <row r="5" spans="1:1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4" t="s">
        <v>74</v>
      </c>
      <c r="M5" s="5" t="s">
        <v>75</v>
      </c>
      <c r="N5" s="2"/>
    </row>
    <row r="6" spans="1:16">
      <c r="A6" s="240" t="s">
        <v>4</v>
      </c>
      <c r="B6" s="246" t="s">
        <v>5</v>
      </c>
      <c r="C6" s="247"/>
      <c r="D6" s="240" t="s">
        <v>6</v>
      </c>
      <c r="E6" s="240" t="s">
        <v>7</v>
      </c>
      <c r="F6" s="246" t="s">
        <v>8</v>
      </c>
      <c r="G6" s="247"/>
      <c r="H6" s="247"/>
      <c r="I6" s="247"/>
      <c r="J6" s="248"/>
      <c r="K6" s="240" t="s">
        <v>9</v>
      </c>
      <c r="L6" s="240" t="s">
        <v>10</v>
      </c>
      <c r="M6" s="240" t="s">
        <v>11</v>
      </c>
      <c r="N6" s="240" t="s">
        <v>12</v>
      </c>
    </row>
    <row r="7" spans="1:16">
      <c r="A7" s="241"/>
      <c r="B7" s="249"/>
      <c r="C7" s="250"/>
      <c r="D7" s="241"/>
      <c r="E7" s="241"/>
      <c r="F7" s="243" t="s">
        <v>13</v>
      </c>
      <c r="G7" s="243"/>
      <c r="H7" s="243" t="s">
        <v>14</v>
      </c>
      <c r="I7" s="243"/>
      <c r="J7" s="243"/>
      <c r="K7" s="241"/>
      <c r="L7" s="241"/>
      <c r="M7" s="241"/>
      <c r="N7" s="241"/>
    </row>
    <row r="8" spans="1:16" ht="24">
      <c r="A8" s="242"/>
      <c r="B8" s="251"/>
      <c r="C8" s="252"/>
      <c r="D8" s="242"/>
      <c r="E8" s="242"/>
      <c r="F8" s="69" t="s">
        <v>15</v>
      </c>
      <c r="G8" s="69" t="s">
        <v>16</v>
      </c>
      <c r="H8" s="69" t="s">
        <v>17</v>
      </c>
      <c r="I8" s="69" t="s">
        <v>15</v>
      </c>
      <c r="J8" s="69" t="s">
        <v>16</v>
      </c>
      <c r="K8" s="242"/>
      <c r="L8" s="242"/>
      <c r="M8" s="242"/>
      <c r="N8" s="242"/>
    </row>
    <row r="9" spans="1:16">
      <c r="A9" s="7">
        <v>1</v>
      </c>
      <c r="B9" s="244">
        <v>2</v>
      </c>
      <c r="C9" s="245"/>
      <c r="D9" s="7">
        <v>3</v>
      </c>
      <c r="E9" s="7">
        <v>3</v>
      </c>
      <c r="F9" s="7">
        <v>9</v>
      </c>
      <c r="G9" s="7">
        <v>10</v>
      </c>
      <c r="H9" s="7">
        <v>11</v>
      </c>
      <c r="I9" s="7">
        <v>12</v>
      </c>
      <c r="J9" s="7">
        <v>13</v>
      </c>
      <c r="K9" s="7">
        <v>14</v>
      </c>
      <c r="L9" s="7">
        <v>15</v>
      </c>
      <c r="M9" s="7">
        <v>16</v>
      </c>
      <c r="N9" s="7">
        <v>17</v>
      </c>
    </row>
    <row r="10" spans="1:16">
      <c r="A10" s="8"/>
      <c r="B10" s="237"/>
      <c r="C10" s="23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6">
      <c r="A11" s="151"/>
      <c r="B11" s="256" t="s">
        <v>18</v>
      </c>
      <c r="C11" s="256"/>
      <c r="D11" s="103">
        <f>D12+D48+D54+D60</f>
        <v>11750323932</v>
      </c>
      <c r="E11" s="104" t="s">
        <v>102</v>
      </c>
      <c r="F11" s="152">
        <f>G11</f>
        <v>5</v>
      </c>
      <c r="G11" s="152">
        <v>5</v>
      </c>
      <c r="H11" s="103">
        <f>H12+H48+H54+H60</f>
        <v>412600151</v>
      </c>
      <c r="I11" s="105">
        <f>I12+I48+I54+I60</f>
        <v>7.3465259730134722</v>
      </c>
      <c r="J11" s="105">
        <f>J12+J48+J60</f>
        <v>7.3465259730134722</v>
      </c>
      <c r="K11" s="153">
        <f>G11-J11</f>
        <v>-2.3465259730134722</v>
      </c>
      <c r="L11" s="154">
        <f>L12+L48+L54+L60</f>
        <v>11337723781</v>
      </c>
      <c r="M11" s="153">
        <f>L11/D11*100</f>
        <v>96.48860615768767</v>
      </c>
      <c r="N11" s="151"/>
      <c r="O11" s="121"/>
    </row>
    <row r="12" spans="1:16" ht="60" customHeight="1">
      <c r="A12" s="107" t="s">
        <v>19</v>
      </c>
      <c r="B12" s="107"/>
      <c r="C12" s="155" t="s">
        <v>20</v>
      </c>
      <c r="D12" s="106">
        <f>D13+D21+D25+D27+D29+D37+D40+D44</f>
        <v>9865950932</v>
      </c>
      <c r="E12" s="107" t="s">
        <v>102</v>
      </c>
      <c r="F12" s="108">
        <f>G12</f>
        <v>5</v>
      </c>
      <c r="G12" s="108">
        <v>5</v>
      </c>
      <c r="H12" s="109">
        <f>H13+H21+H25+H27+H29+H37+H40+H44</f>
        <v>412600151</v>
      </c>
      <c r="I12" s="110">
        <f>I13+I21+I25+I27+I29+I37+I40+I44</f>
        <v>7.3465259730134722</v>
      </c>
      <c r="J12" s="110">
        <f>J13+J21+J25+J27+J29+J37+J40+J44</f>
        <v>7.3465259730134722</v>
      </c>
      <c r="K12" s="111">
        <f>G12-J12</f>
        <v>-2.3465259730134722</v>
      </c>
      <c r="L12" s="112">
        <f>D12-H12</f>
        <v>9453350781</v>
      </c>
      <c r="M12" s="111">
        <f>L12/D12*100</f>
        <v>95.817938343259542</v>
      </c>
      <c r="N12" s="113"/>
      <c r="O12" s="114"/>
    </row>
    <row r="13" spans="1:16" ht="51" customHeight="1">
      <c r="A13" s="116" t="s">
        <v>21</v>
      </c>
      <c r="B13" s="116"/>
      <c r="C13" s="156" t="s">
        <v>22</v>
      </c>
      <c r="D13" s="115">
        <f>SUM(D14:D20)</f>
        <v>637120500</v>
      </c>
      <c r="E13" s="116" t="s">
        <v>102</v>
      </c>
      <c r="F13" s="117">
        <f>G13</f>
        <v>5</v>
      </c>
      <c r="G13" s="117">
        <v>5</v>
      </c>
      <c r="H13" s="118">
        <f>SUM(H14:H20)</f>
        <v>1750000</v>
      </c>
      <c r="I13" s="119">
        <f>J13</f>
        <v>0.27467331533045947</v>
      </c>
      <c r="J13" s="119">
        <f>H13/D13*100</f>
        <v>0.27467331533045947</v>
      </c>
      <c r="K13" s="120">
        <f>G13-J13</f>
        <v>4.7253266846695405</v>
      </c>
      <c r="L13" s="115">
        <f>D13-H13</f>
        <v>635370500</v>
      </c>
      <c r="M13" s="119">
        <f>L13/D13*100</f>
        <v>99.72532668466954</v>
      </c>
      <c r="N13" s="116"/>
      <c r="O13" s="121"/>
    </row>
    <row r="14" spans="1:16" ht="36.75" customHeight="1">
      <c r="A14" s="127">
        <v>1</v>
      </c>
      <c r="B14" s="127"/>
      <c r="C14" s="157" t="s">
        <v>23</v>
      </c>
      <c r="D14" s="122">
        <v>349290000</v>
      </c>
      <c r="E14" s="123" t="s">
        <v>102</v>
      </c>
      <c r="F14" s="124">
        <f>G14</f>
        <v>5</v>
      </c>
      <c r="G14" s="124">
        <v>5</v>
      </c>
      <c r="H14" s="122">
        <v>1750000</v>
      </c>
      <c r="I14" s="125">
        <f>J14</f>
        <v>0.50101634744767964</v>
      </c>
      <c r="J14" s="125">
        <f>H14/D14*100</f>
        <v>0.50101634744767964</v>
      </c>
      <c r="K14" s="126">
        <f>G14-J14</f>
        <v>4.4989836525523206</v>
      </c>
      <c r="L14" s="122">
        <f>D14-H14</f>
        <v>347540000</v>
      </c>
      <c r="M14" s="125">
        <f>L14/D14*100</f>
        <v>99.498983652552326</v>
      </c>
      <c r="N14" s="127"/>
      <c r="O14" s="121"/>
    </row>
    <row r="15" spans="1:16" ht="27" customHeight="1">
      <c r="A15" s="127">
        <v>2</v>
      </c>
      <c r="B15" s="127"/>
      <c r="C15" s="157" t="s">
        <v>24</v>
      </c>
      <c r="D15" s="122">
        <v>57720000</v>
      </c>
      <c r="E15" s="123" t="s">
        <v>102</v>
      </c>
      <c r="F15" s="124">
        <f t="shared" ref="F15:F20" si="0">G15</f>
        <v>5</v>
      </c>
      <c r="G15" s="124">
        <v>5</v>
      </c>
      <c r="H15" s="125">
        <v>0</v>
      </c>
      <c r="I15" s="125">
        <f t="shared" ref="I15:I20" si="1">J15</f>
        <v>0</v>
      </c>
      <c r="J15" s="127">
        <f t="shared" ref="J15:J20" si="2">H15/D15*100</f>
        <v>0</v>
      </c>
      <c r="K15" s="126">
        <f t="shared" ref="K15:K20" si="3">G15-J15</f>
        <v>5</v>
      </c>
      <c r="L15" s="122">
        <f t="shared" ref="L15:L20" si="4">D15-H15</f>
        <v>57720000</v>
      </c>
      <c r="M15" s="127">
        <f t="shared" ref="M15:M71" si="5">L15/D15*100</f>
        <v>100</v>
      </c>
      <c r="N15" s="127"/>
      <c r="O15" s="121"/>
    </row>
    <row r="16" spans="1:16" ht="37.5" customHeight="1">
      <c r="A16" s="127">
        <v>3</v>
      </c>
      <c r="B16" s="127"/>
      <c r="C16" s="157" t="s">
        <v>25</v>
      </c>
      <c r="D16" s="122">
        <v>11300000</v>
      </c>
      <c r="E16" s="123" t="s">
        <v>102</v>
      </c>
      <c r="F16" s="124">
        <f t="shared" si="0"/>
        <v>5</v>
      </c>
      <c r="G16" s="124">
        <v>5</v>
      </c>
      <c r="H16" s="125">
        <v>0</v>
      </c>
      <c r="I16" s="125">
        <f t="shared" si="1"/>
        <v>0</v>
      </c>
      <c r="J16" s="127">
        <f t="shared" si="2"/>
        <v>0</v>
      </c>
      <c r="K16" s="126">
        <f t="shared" si="3"/>
        <v>5</v>
      </c>
      <c r="L16" s="122">
        <f t="shared" si="4"/>
        <v>11300000</v>
      </c>
      <c r="M16" s="127">
        <f t="shared" si="5"/>
        <v>100</v>
      </c>
      <c r="N16" s="127"/>
      <c r="O16" s="121"/>
    </row>
    <row r="17" spans="1:15" ht="30" customHeight="1">
      <c r="A17" s="127">
        <v>4</v>
      </c>
      <c r="B17" s="127"/>
      <c r="C17" s="157" t="s">
        <v>26</v>
      </c>
      <c r="D17" s="122">
        <v>11300000</v>
      </c>
      <c r="E17" s="123" t="s">
        <v>102</v>
      </c>
      <c r="F17" s="124">
        <f t="shared" si="0"/>
        <v>5</v>
      </c>
      <c r="G17" s="124">
        <v>5</v>
      </c>
      <c r="H17" s="125">
        <v>0</v>
      </c>
      <c r="I17" s="125">
        <f t="shared" si="1"/>
        <v>0</v>
      </c>
      <c r="J17" s="127">
        <f t="shared" si="2"/>
        <v>0</v>
      </c>
      <c r="K17" s="126">
        <f t="shared" si="3"/>
        <v>5</v>
      </c>
      <c r="L17" s="122">
        <f t="shared" si="4"/>
        <v>11300000</v>
      </c>
      <c r="M17" s="127">
        <f t="shared" si="5"/>
        <v>100</v>
      </c>
      <c r="N17" s="127"/>
      <c r="O17" s="121"/>
    </row>
    <row r="18" spans="1:15" ht="24.75" customHeight="1">
      <c r="A18" s="127">
        <v>5</v>
      </c>
      <c r="B18" s="127"/>
      <c r="C18" s="157" t="s">
        <v>27</v>
      </c>
      <c r="D18" s="122">
        <v>11300000</v>
      </c>
      <c r="E18" s="123" t="s">
        <v>102</v>
      </c>
      <c r="F18" s="124">
        <f t="shared" si="0"/>
        <v>5</v>
      </c>
      <c r="G18" s="124">
        <v>5</v>
      </c>
      <c r="H18" s="125">
        <v>0</v>
      </c>
      <c r="I18" s="125">
        <f t="shared" si="1"/>
        <v>0</v>
      </c>
      <c r="J18" s="127">
        <f t="shared" si="2"/>
        <v>0</v>
      </c>
      <c r="K18" s="126">
        <f t="shared" si="3"/>
        <v>5</v>
      </c>
      <c r="L18" s="122">
        <f t="shared" si="4"/>
        <v>11300000</v>
      </c>
      <c r="M18" s="127">
        <f t="shared" si="5"/>
        <v>100</v>
      </c>
      <c r="N18" s="127"/>
      <c r="O18" s="121"/>
    </row>
    <row r="19" spans="1:15" ht="48" customHeight="1">
      <c r="A19" s="127">
        <v>6</v>
      </c>
      <c r="B19" s="127"/>
      <c r="C19" s="157" t="s">
        <v>28</v>
      </c>
      <c r="D19" s="122">
        <v>119690000</v>
      </c>
      <c r="E19" s="123" t="s">
        <v>102</v>
      </c>
      <c r="F19" s="124">
        <f t="shared" si="0"/>
        <v>5</v>
      </c>
      <c r="G19" s="124">
        <v>5</v>
      </c>
      <c r="H19" s="125">
        <v>0</v>
      </c>
      <c r="I19" s="125">
        <f t="shared" si="1"/>
        <v>0</v>
      </c>
      <c r="J19" s="127">
        <f t="shared" si="2"/>
        <v>0</v>
      </c>
      <c r="K19" s="126">
        <f t="shared" si="3"/>
        <v>5</v>
      </c>
      <c r="L19" s="122">
        <f t="shared" si="4"/>
        <v>119690000</v>
      </c>
      <c r="M19" s="127">
        <f t="shared" si="5"/>
        <v>100</v>
      </c>
      <c r="N19" s="127"/>
      <c r="O19" s="121"/>
    </row>
    <row r="20" spans="1:15" ht="27" customHeight="1">
      <c r="A20" s="127">
        <v>7</v>
      </c>
      <c r="B20" s="127"/>
      <c r="C20" s="157" t="s">
        <v>29</v>
      </c>
      <c r="D20" s="122">
        <v>76520500</v>
      </c>
      <c r="E20" s="123" t="s">
        <v>102</v>
      </c>
      <c r="F20" s="124">
        <f t="shared" si="0"/>
        <v>5</v>
      </c>
      <c r="G20" s="124">
        <v>5</v>
      </c>
      <c r="H20" s="125">
        <v>0</v>
      </c>
      <c r="I20" s="125">
        <f t="shared" si="1"/>
        <v>0</v>
      </c>
      <c r="J20" s="127">
        <f t="shared" si="2"/>
        <v>0</v>
      </c>
      <c r="K20" s="126">
        <f t="shared" si="3"/>
        <v>5</v>
      </c>
      <c r="L20" s="122">
        <f t="shared" si="4"/>
        <v>76520500</v>
      </c>
      <c r="M20" s="127">
        <f t="shared" si="5"/>
        <v>100</v>
      </c>
      <c r="N20" s="127"/>
      <c r="O20" s="121"/>
    </row>
    <row r="21" spans="1:15" ht="25.5" customHeight="1">
      <c r="A21" s="116" t="s">
        <v>30</v>
      </c>
      <c r="B21" s="116"/>
      <c r="C21" s="156" t="s">
        <v>31</v>
      </c>
      <c r="D21" s="128">
        <f>SUM(D22:D24)</f>
        <v>5809653720</v>
      </c>
      <c r="E21" s="116" t="s">
        <v>102</v>
      </c>
      <c r="F21" s="117">
        <f>G21</f>
        <v>5</v>
      </c>
      <c r="G21" s="117">
        <v>5</v>
      </c>
      <c r="H21" s="115">
        <f>SUM(H22:H24)</f>
        <v>410850151</v>
      </c>
      <c r="I21" s="119">
        <f>J21</f>
        <v>7.0718526576830127</v>
      </c>
      <c r="J21" s="119">
        <f>H21/D21*100</f>
        <v>7.0718526576830127</v>
      </c>
      <c r="K21" s="129">
        <f>G21-J21</f>
        <v>-2.0718526576830127</v>
      </c>
      <c r="L21" s="115">
        <f>D21-H21</f>
        <v>5398803569</v>
      </c>
      <c r="M21" s="130">
        <f t="shared" si="5"/>
        <v>92.92814734231699</v>
      </c>
      <c r="N21" s="116"/>
      <c r="O21" s="121"/>
    </row>
    <row r="22" spans="1:15" ht="25.5" customHeight="1">
      <c r="A22" s="127">
        <v>8</v>
      </c>
      <c r="B22" s="127"/>
      <c r="C22" s="157" t="s">
        <v>32</v>
      </c>
      <c r="D22" s="122">
        <v>5707944720</v>
      </c>
      <c r="E22" s="123" t="s">
        <v>102</v>
      </c>
      <c r="F22" s="124" t="s">
        <v>109</v>
      </c>
      <c r="G22" s="124">
        <v>5</v>
      </c>
      <c r="H22" s="131">
        <f>147372000+126229402+135498749</f>
        <v>409100151</v>
      </c>
      <c r="I22" s="125">
        <f>J22</f>
        <v>7.1672059045449199</v>
      </c>
      <c r="J22" s="125">
        <f>H22/D22*100</f>
        <v>7.1672059045449199</v>
      </c>
      <c r="K22" s="125">
        <f>G22-J22</f>
        <v>-2.1672059045449199</v>
      </c>
      <c r="L22" s="122">
        <f>D22-H22</f>
        <v>5298844569</v>
      </c>
      <c r="M22" s="125">
        <f t="shared" si="5"/>
        <v>92.832794095455085</v>
      </c>
      <c r="N22" s="127"/>
      <c r="O22" s="121"/>
    </row>
    <row r="23" spans="1:15" ht="37.5" customHeight="1">
      <c r="A23" s="127">
        <v>9</v>
      </c>
      <c r="B23" s="127"/>
      <c r="C23" s="157" t="s">
        <v>33</v>
      </c>
      <c r="D23" s="132">
        <v>20000000</v>
      </c>
      <c r="E23" s="123" t="s">
        <v>102</v>
      </c>
      <c r="F23" s="124">
        <f t="shared" ref="F23:F36" si="6">G23</f>
        <v>5</v>
      </c>
      <c r="G23" s="124">
        <v>5</v>
      </c>
      <c r="H23" s="131">
        <v>1750000</v>
      </c>
      <c r="I23" s="125">
        <f t="shared" ref="I23:I24" si="7">J23</f>
        <v>8.75</v>
      </c>
      <c r="J23" s="125">
        <f t="shared" ref="J23:J24" si="8">H23/D23*100</f>
        <v>8.75</v>
      </c>
      <c r="K23" s="126">
        <f t="shared" ref="K23:K24" si="9">G23-J23</f>
        <v>-3.75</v>
      </c>
      <c r="L23" s="122">
        <f t="shared" ref="L23:L36" si="10">D23-H23</f>
        <v>18250000</v>
      </c>
      <c r="M23" s="127">
        <f t="shared" si="5"/>
        <v>91.25</v>
      </c>
      <c r="N23" s="127"/>
      <c r="O23" s="121"/>
    </row>
    <row r="24" spans="1:15" ht="49.5" customHeight="1">
      <c r="A24" s="127">
        <v>10</v>
      </c>
      <c r="B24" s="127"/>
      <c r="C24" s="157" t="s">
        <v>34</v>
      </c>
      <c r="D24" s="122">
        <v>81709000</v>
      </c>
      <c r="E24" s="123" t="s">
        <v>102</v>
      </c>
      <c r="F24" s="124">
        <f t="shared" si="6"/>
        <v>5</v>
      </c>
      <c r="G24" s="124">
        <v>5</v>
      </c>
      <c r="H24" s="125">
        <v>0</v>
      </c>
      <c r="I24" s="125">
        <f t="shared" si="7"/>
        <v>0</v>
      </c>
      <c r="J24" s="125">
        <f t="shared" si="8"/>
        <v>0</v>
      </c>
      <c r="K24" s="126">
        <f t="shared" si="9"/>
        <v>5</v>
      </c>
      <c r="L24" s="122">
        <f t="shared" si="10"/>
        <v>81709000</v>
      </c>
      <c r="M24" s="125">
        <f t="shared" si="5"/>
        <v>100</v>
      </c>
      <c r="N24" s="127"/>
      <c r="O24" s="121"/>
    </row>
    <row r="25" spans="1:15" ht="37.5" customHeight="1">
      <c r="A25" s="116" t="s">
        <v>35</v>
      </c>
      <c r="B25" s="116"/>
      <c r="C25" s="156" t="s">
        <v>36</v>
      </c>
      <c r="D25" s="115">
        <f>SUM(D26)</f>
        <v>26612000</v>
      </c>
      <c r="E25" s="116" t="s">
        <v>102</v>
      </c>
      <c r="F25" s="117">
        <f t="shared" si="6"/>
        <v>5</v>
      </c>
      <c r="G25" s="117">
        <v>5</v>
      </c>
      <c r="H25" s="118">
        <f>SUM(H26)</f>
        <v>0</v>
      </c>
      <c r="I25" s="119">
        <f>J25</f>
        <v>0</v>
      </c>
      <c r="J25" s="119">
        <f>H25/D25*100</f>
        <v>0</v>
      </c>
      <c r="K25" s="119">
        <f>G25-J25</f>
        <v>5</v>
      </c>
      <c r="L25" s="128">
        <f t="shared" si="10"/>
        <v>26612000</v>
      </c>
      <c r="M25" s="130">
        <f t="shared" si="5"/>
        <v>100</v>
      </c>
      <c r="N25" s="116"/>
      <c r="O25" s="121"/>
    </row>
    <row r="26" spans="1:15" ht="27" customHeight="1">
      <c r="A26" s="127">
        <v>11</v>
      </c>
      <c r="B26" s="127"/>
      <c r="C26" s="157" t="s">
        <v>37</v>
      </c>
      <c r="D26" s="122">
        <v>26612000</v>
      </c>
      <c r="E26" s="123" t="s">
        <v>102</v>
      </c>
      <c r="F26" s="124">
        <f t="shared" si="6"/>
        <v>5</v>
      </c>
      <c r="G26" s="124">
        <v>5</v>
      </c>
      <c r="H26" s="131">
        <v>0</v>
      </c>
      <c r="I26" s="125">
        <f>J26</f>
        <v>0</v>
      </c>
      <c r="J26" s="125">
        <f>H26/D26*100</f>
        <v>0</v>
      </c>
      <c r="K26" s="126">
        <v>0.64</v>
      </c>
      <c r="L26" s="133">
        <f t="shared" si="10"/>
        <v>26612000</v>
      </c>
      <c r="M26" s="125">
        <f t="shared" si="5"/>
        <v>100</v>
      </c>
      <c r="N26" s="127"/>
      <c r="O26" s="121"/>
    </row>
    <row r="27" spans="1:15" ht="24" hidden="1">
      <c r="A27" s="116" t="s">
        <v>39</v>
      </c>
      <c r="B27" s="116"/>
      <c r="C27" s="156" t="s">
        <v>40</v>
      </c>
      <c r="D27" s="115">
        <f>SUM(D28)</f>
        <v>94000000</v>
      </c>
      <c r="E27" s="116" t="s">
        <v>102</v>
      </c>
      <c r="F27" s="117">
        <f t="shared" si="6"/>
        <v>5</v>
      </c>
      <c r="G27" s="117">
        <v>5</v>
      </c>
      <c r="H27" s="119">
        <f>SUM(H28)</f>
        <v>0</v>
      </c>
      <c r="I27" s="116">
        <f>SUM(I28)</f>
        <v>0</v>
      </c>
      <c r="J27" s="116">
        <f>SUM(J28)</f>
        <v>0</v>
      </c>
      <c r="K27" s="120">
        <f>G27-J27</f>
        <v>5</v>
      </c>
      <c r="L27" s="115">
        <f t="shared" si="10"/>
        <v>94000000</v>
      </c>
      <c r="M27" s="134">
        <f t="shared" si="5"/>
        <v>100</v>
      </c>
      <c r="N27" s="116"/>
      <c r="O27" s="121"/>
    </row>
    <row r="28" spans="1:15" ht="36.75" customHeight="1">
      <c r="A28" s="127">
        <v>12</v>
      </c>
      <c r="B28" s="127"/>
      <c r="C28" s="157" t="s">
        <v>41</v>
      </c>
      <c r="D28" s="122">
        <v>94000000</v>
      </c>
      <c r="E28" s="123" t="s">
        <v>102</v>
      </c>
      <c r="F28" s="124">
        <f t="shared" si="6"/>
        <v>5</v>
      </c>
      <c r="G28" s="124">
        <v>5</v>
      </c>
      <c r="H28" s="125">
        <v>0</v>
      </c>
      <c r="I28" s="127">
        <f>J28</f>
        <v>0</v>
      </c>
      <c r="J28" s="127">
        <f t="shared" ref="J28:J71" si="11">H28/D28*100</f>
        <v>0</v>
      </c>
      <c r="K28" s="126">
        <f>G28-J28</f>
        <v>5</v>
      </c>
      <c r="L28" s="122">
        <f t="shared" si="10"/>
        <v>94000000</v>
      </c>
      <c r="M28" s="127">
        <f t="shared" si="5"/>
        <v>100</v>
      </c>
      <c r="N28" s="127"/>
      <c r="O28" s="121"/>
    </row>
    <row r="29" spans="1:15" ht="24" customHeight="1">
      <c r="A29" s="116" t="s">
        <v>38</v>
      </c>
      <c r="B29" s="116"/>
      <c r="C29" s="156" t="s">
        <v>42</v>
      </c>
      <c r="D29" s="115">
        <f>SUM(D30:D36)</f>
        <v>560602299</v>
      </c>
      <c r="E29" s="116" t="s">
        <v>102</v>
      </c>
      <c r="F29" s="117">
        <f t="shared" si="6"/>
        <v>5</v>
      </c>
      <c r="G29" s="117">
        <v>5</v>
      </c>
      <c r="H29" s="119">
        <f>SUM(H30:H36)</f>
        <v>0</v>
      </c>
      <c r="I29" s="116">
        <f>J29</f>
        <v>0</v>
      </c>
      <c r="J29" s="116">
        <f>H29/D29*100</f>
        <v>0</v>
      </c>
      <c r="K29" s="120">
        <f>G29-J29</f>
        <v>5</v>
      </c>
      <c r="L29" s="115">
        <f t="shared" si="10"/>
        <v>560602299</v>
      </c>
      <c r="M29" s="134">
        <f t="shared" si="5"/>
        <v>100</v>
      </c>
      <c r="N29" s="116"/>
      <c r="O29" s="121"/>
    </row>
    <row r="30" spans="1:15" ht="36.75" customHeight="1">
      <c r="A30" s="127">
        <v>13</v>
      </c>
      <c r="B30" s="127"/>
      <c r="C30" s="157" t="s">
        <v>43</v>
      </c>
      <c r="D30" s="122">
        <v>4997406</v>
      </c>
      <c r="E30" s="123" t="s">
        <v>102</v>
      </c>
      <c r="F30" s="124">
        <f t="shared" si="6"/>
        <v>5</v>
      </c>
      <c r="G30" s="124">
        <v>5</v>
      </c>
      <c r="H30" s="125">
        <v>0</v>
      </c>
      <c r="I30" s="127">
        <f>J30</f>
        <v>0</v>
      </c>
      <c r="J30" s="127">
        <f t="shared" si="11"/>
        <v>0</v>
      </c>
      <c r="K30" s="135">
        <f>G30-J30</f>
        <v>5</v>
      </c>
      <c r="L30" s="122">
        <f t="shared" si="10"/>
        <v>4997406</v>
      </c>
      <c r="M30" s="127">
        <f t="shared" si="5"/>
        <v>100</v>
      </c>
      <c r="N30" s="127"/>
      <c r="O30" s="121"/>
    </row>
    <row r="31" spans="1:15" ht="24" customHeight="1">
      <c r="A31" s="127">
        <v>14</v>
      </c>
      <c r="B31" s="127"/>
      <c r="C31" s="157" t="s">
        <v>44</v>
      </c>
      <c r="D31" s="122">
        <v>108217648</v>
      </c>
      <c r="E31" s="123" t="s">
        <v>102</v>
      </c>
      <c r="F31" s="124">
        <f t="shared" si="6"/>
        <v>5</v>
      </c>
      <c r="G31" s="124">
        <v>5</v>
      </c>
      <c r="H31" s="125">
        <v>0</v>
      </c>
      <c r="I31" s="127">
        <f t="shared" ref="I31:I36" si="12">J31</f>
        <v>0</v>
      </c>
      <c r="J31" s="127">
        <f t="shared" si="11"/>
        <v>0</v>
      </c>
      <c r="K31" s="135">
        <f t="shared" ref="K31:K36" si="13">G31-J31</f>
        <v>5</v>
      </c>
      <c r="L31" s="122">
        <f t="shared" si="10"/>
        <v>108217648</v>
      </c>
      <c r="M31" s="127">
        <f t="shared" si="5"/>
        <v>100</v>
      </c>
      <c r="N31" s="127"/>
      <c r="O31" s="121"/>
    </row>
    <row r="32" spans="1:15" ht="23.25" customHeight="1">
      <c r="A32" s="127">
        <v>15</v>
      </c>
      <c r="B32" s="127"/>
      <c r="C32" s="157" t="s">
        <v>45</v>
      </c>
      <c r="D32" s="122">
        <v>29992000</v>
      </c>
      <c r="E32" s="123" t="s">
        <v>102</v>
      </c>
      <c r="F32" s="124">
        <f t="shared" si="6"/>
        <v>5</v>
      </c>
      <c r="G32" s="124">
        <v>5</v>
      </c>
      <c r="H32" s="125">
        <v>0</v>
      </c>
      <c r="I32" s="127">
        <f t="shared" si="12"/>
        <v>0</v>
      </c>
      <c r="J32" s="127">
        <f t="shared" si="11"/>
        <v>0</v>
      </c>
      <c r="K32" s="135">
        <f t="shared" si="13"/>
        <v>5</v>
      </c>
      <c r="L32" s="122">
        <f t="shared" si="10"/>
        <v>29992000</v>
      </c>
      <c r="M32" s="127">
        <f t="shared" si="5"/>
        <v>100</v>
      </c>
      <c r="N32" s="127"/>
      <c r="O32" s="121"/>
    </row>
    <row r="33" spans="1:15" ht="24.75" customHeight="1">
      <c r="A33" s="127">
        <v>16</v>
      </c>
      <c r="B33" s="127"/>
      <c r="C33" s="157" t="s">
        <v>46</v>
      </c>
      <c r="D33" s="122">
        <v>67725013</v>
      </c>
      <c r="E33" s="123" t="s">
        <v>102</v>
      </c>
      <c r="F33" s="124">
        <f t="shared" si="6"/>
        <v>5</v>
      </c>
      <c r="G33" s="124">
        <v>5</v>
      </c>
      <c r="H33" s="125">
        <v>0</v>
      </c>
      <c r="I33" s="127">
        <f t="shared" si="12"/>
        <v>0</v>
      </c>
      <c r="J33" s="127">
        <f t="shared" si="11"/>
        <v>0</v>
      </c>
      <c r="K33" s="135">
        <f t="shared" si="13"/>
        <v>5</v>
      </c>
      <c r="L33" s="122">
        <f t="shared" si="10"/>
        <v>67725013</v>
      </c>
      <c r="M33" s="127">
        <f t="shared" si="5"/>
        <v>100</v>
      </c>
      <c r="N33" s="127"/>
      <c r="O33" s="121"/>
    </row>
    <row r="34" spans="1:15" ht="27" customHeight="1">
      <c r="A34" s="127">
        <v>17</v>
      </c>
      <c r="B34" s="127"/>
      <c r="C34" s="157" t="s">
        <v>47</v>
      </c>
      <c r="D34" s="122">
        <v>63565232</v>
      </c>
      <c r="E34" s="123" t="s">
        <v>102</v>
      </c>
      <c r="F34" s="124">
        <f t="shared" si="6"/>
        <v>5</v>
      </c>
      <c r="G34" s="124">
        <v>5</v>
      </c>
      <c r="H34" s="125">
        <v>0</v>
      </c>
      <c r="I34" s="127">
        <f t="shared" si="12"/>
        <v>0</v>
      </c>
      <c r="J34" s="127">
        <f t="shared" si="11"/>
        <v>0</v>
      </c>
      <c r="K34" s="135">
        <f t="shared" si="13"/>
        <v>5</v>
      </c>
      <c r="L34" s="122">
        <f t="shared" si="10"/>
        <v>63565232</v>
      </c>
      <c r="M34" s="127">
        <f t="shared" si="5"/>
        <v>100</v>
      </c>
      <c r="N34" s="127"/>
      <c r="O34" s="121"/>
    </row>
    <row r="35" spans="1:15">
      <c r="A35" s="127">
        <v>18</v>
      </c>
      <c r="B35" s="127"/>
      <c r="C35" s="127" t="s">
        <v>48</v>
      </c>
      <c r="D35" s="122">
        <v>10000000</v>
      </c>
      <c r="E35" s="123" t="s">
        <v>102</v>
      </c>
      <c r="F35" s="124">
        <f t="shared" si="6"/>
        <v>5</v>
      </c>
      <c r="G35" s="124">
        <v>5</v>
      </c>
      <c r="H35" s="125">
        <v>0</v>
      </c>
      <c r="I35" s="127">
        <f t="shared" si="12"/>
        <v>0</v>
      </c>
      <c r="J35" s="127">
        <f t="shared" si="11"/>
        <v>0</v>
      </c>
      <c r="K35" s="135">
        <f t="shared" si="13"/>
        <v>5</v>
      </c>
      <c r="L35" s="122">
        <f t="shared" si="10"/>
        <v>10000000</v>
      </c>
      <c r="M35" s="127">
        <f t="shared" si="5"/>
        <v>100</v>
      </c>
      <c r="N35" s="127"/>
      <c r="O35" s="121"/>
    </row>
    <row r="36" spans="1:15" ht="37.5" customHeight="1">
      <c r="A36" s="127">
        <v>19</v>
      </c>
      <c r="B36" s="127"/>
      <c r="C36" s="157" t="s">
        <v>49</v>
      </c>
      <c r="D36" s="122">
        <v>276105000</v>
      </c>
      <c r="E36" s="123" t="s">
        <v>102</v>
      </c>
      <c r="F36" s="124">
        <f t="shared" si="6"/>
        <v>5</v>
      </c>
      <c r="G36" s="124">
        <v>5</v>
      </c>
      <c r="H36" s="125">
        <v>0</v>
      </c>
      <c r="I36" s="127">
        <f t="shared" si="12"/>
        <v>0</v>
      </c>
      <c r="J36" s="127">
        <f t="shared" si="11"/>
        <v>0</v>
      </c>
      <c r="K36" s="135">
        <f t="shared" si="13"/>
        <v>5</v>
      </c>
      <c r="L36" s="122">
        <f t="shared" si="10"/>
        <v>276105000</v>
      </c>
      <c r="M36" s="127">
        <f t="shared" si="5"/>
        <v>100</v>
      </c>
      <c r="N36" s="127"/>
      <c r="O36" s="121"/>
    </row>
    <row r="37" spans="1:15" ht="38.25" customHeight="1">
      <c r="A37" s="116" t="s">
        <v>50</v>
      </c>
      <c r="B37" s="116"/>
      <c r="C37" s="156" t="s">
        <v>51</v>
      </c>
      <c r="D37" s="115">
        <f>SUM(D38:D39)</f>
        <v>487391448</v>
      </c>
      <c r="E37" s="116" t="s">
        <v>102</v>
      </c>
      <c r="F37" s="117">
        <f>G37</f>
        <v>5</v>
      </c>
      <c r="G37" s="117">
        <v>5</v>
      </c>
      <c r="H37" s="119">
        <f>SUM(H38:H39)</f>
        <v>0</v>
      </c>
      <c r="I37" s="116">
        <f>J37</f>
        <v>0</v>
      </c>
      <c r="J37" s="116">
        <f>H37/D37*100</f>
        <v>0</v>
      </c>
      <c r="K37" s="120">
        <f>G37-J37</f>
        <v>5</v>
      </c>
      <c r="L37" s="115">
        <f>D37-H37</f>
        <v>487391448</v>
      </c>
      <c r="M37" s="134">
        <f t="shared" si="5"/>
        <v>100</v>
      </c>
      <c r="N37" s="116"/>
      <c r="O37" s="121"/>
    </row>
    <row r="38" spans="1:15">
      <c r="A38" s="127">
        <v>20</v>
      </c>
      <c r="B38" s="127"/>
      <c r="C38" s="127" t="s">
        <v>52</v>
      </c>
      <c r="D38" s="122">
        <v>77914648</v>
      </c>
      <c r="E38" s="123" t="s">
        <v>102</v>
      </c>
      <c r="F38" s="124">
        <f>G38</f>
        <v>5</v>
      </c>
      <c r="G38" s="124">
        <v>5</v>
      </c>
      <c r="H38" s="125">
        <v>0</v>
      </c>
      <c r="I38" s="127">
        <f>J38</f>
        <v>0</v>
      </c>
      <c r="J38" s="127">
        <f t="shared" si="11"/>
        <v>0</v>
      </c>
      <c r="K38" s="135">
        <f>G38-J38</f>
        <v>5</v>
      </c>
      <c r="L38" s="122">
        <f>D38-H38</f>
        <v>77914648</v>
      </c>
      <c r="M38" s="127">
        <f t="shared" si="5"/>
        <v>100</v>
      </c>
      <c r="N38" s="127"/>
      <c r="O38" s="121"/>
    </row>
    <row r="39" spans="1:15" ht="39" customHeight="1">
      <c r="A39" s="127">
        <v>21</v>
      </c>
      <c r="B39" s="127"/>
      <c r="C39" s="157" t="s">
        <v>53</v>
      </c>
      <c r="D39" s="122">
        <v>409476800</v>
      </c>
      <c r="E39" s="123" t="s">
        <v>102</v>
      </c>
      <c r="F39" s="124">
        <f>G39</f>
        <v>5</v>
      </c>
      <c r="G39" s="124">
        <v>5</v>
      </c>
      <c r="H39" s="125">
        <v>0</v>
      </c>
      <c r="I39" s="127">
        <f>J39</f>
        <v>0</v>
      </c>
      <c r="J39" s="127">
        <f t="shared" si="11"/>
        <v>0</v>
      </c>
      <c r="K39" s="135">
        <f>G39-J39</f>
        <v>5</v>
      </c>
      <c r="L39" s="122">
        <f>D39-H39</f>
        <v>409476800</v>
      </c>
      <c r="M39" s="127">
        <f t="shared" si="5"/>
        <v>100</v>
      </c>
      <c r="N39" s="127"/>
      <c r="O39" s="121"/>
    </row>
    <row r="40" spans="1:15" ht="38.25" customHeight="1">
      <c r="A40" s="116" t="s">
        <v>54</v>
      </c>
      <c r="B40" s="116"/>
      <c r="C40" s="156" t="s">
        <v>55</v>
      </c>
      <c r="D40" s="115">
        <f>SUM(D41:D43)</f>
        <v>1268629715</v>
      </c>
      <c r="E40" s="116" t="s">
        <v>102</v>
      </c>
      <c r="F40" s="117">
        <f>G40</f>
        <v>5</v>
      </c>
      <c r="G40" s="117">
        <v>5</v>
      </c>
      <c r="H40" s="118">
        <f>SUM(H42:H43)</f>
        <v>0</v>
      </c>
      <c r="I40" s="119">
        <f>J40</f>
        <v>0</v>
      </c>
      <c r="J40" s="119">
        <f>H40/D40*100</f>
        <v>0</v>
      </c>
      <c r="K40" s="120">
        <f>G40-J40</f>
        <v>5</v>
      </c>
      <c r="L40" s="115">
        <f>D40-H40</f>
        <v>1268629715</v>
      </c>
      <c r="M40" s="130">
        <f t="shared" si="5"/>
        <v>100</v>
      </c>
      <c r="N40" s="116"/>
      <c r="O40" s="121"/>
    </row>
    <row r="41" spans="1:15" ht="26.25" customHeight="1">
      <c r="A41" s="127">
        <v>22</v>
      </c>
      <c r="B41" s="127"/>
      <c r="C41" s="157" t="s">
        <v>56</v>
      </c>
      <c r="D41" s="122">
        <v>3300000</v>
      </c>
      <c r="E41" s="123" t="s">
        <v>102</v>
      </c>
      <c r="F41" s="124">
        <f>G41</f>
        <v>5</v>
      </c>
      <c r="G41" s="124">
        <v>5</v>
      </c>
      <c r="H41" s="125">
        <v>0</v>
      </c>
      <c r="I41" s="127">
        <f>J41</f>
        <v>0</v>
      </c>
      <c r="J41" s="127">
        <f t="shared" si="11"/>
        <v>0</v>
      </c>
      <c r="K41" s="135">
        <f>G41-J41</f>
        <v>5</v>
      </c>
      <c r="L41" s="122">
        <f>D41-H41</f>
        <v>3300000</v>
      </c>
      <c r="M41" s="127">
        <f t="shared" si="5"/>
        <v>100</v>
      </c>
      <c r="N41" s="127"/>
      <c r="O41" s="121"/>
    </row>
    <row r="42" spans="1:15" ht="27" customHeight="1">
      <c r="A42" s="127">
        <v>23</v>
      </c>
      <c r="B42" s="127"/>
      <c r="C42" s="157" t="s">
        <v>57</v>
      </c>
      <c r="D42" s="122">
        <v>726440000</v>
      </c>
      <c r="E42" s="123" t="s">
        <v>102</v>
      </c>
      <c r="F42" s="124">
        <f t="shared" ref="F42:F43" si="14">G42</f>
        <v>5</v>
      </c>
      <c r="G42" s="124">
        <v>5</v>
      </c>
      <c r="H42" s="125">
        <v>0</v>
      </c>
      <c r="I42" s="127">
        <f t="shared" ref="I42:I43" si="15">J42</f>
        <v>0</v>
      </c>
      <c r="J42" s="127">
        <f t="shared" si="11"/>
        <v>0</v>
      </c>
      <c r="K42" s="135">
        <f t="shared" ref="K42:K43" si="16">G42-J42</f>
        <v>5</v>
      </c>
      <c r="L42" s="122">
        <f t="shared" ref="L42:L43" si="17">D42-H42</f>
        <v>726440000</v>
      </c>
      <c r="M42" s="127">
        <f t="shared" si="5"/>
        <v>100</v>
      </c>
      <c r="N42" s="127"/>
      <c r="O42" s="121"/>
    </row>
    <row r="43" spans="1:15" ht="24" customHeight="1">
      <c r="A43" s="127">
        <v>24</v>
      </c>
      <c r="B43" s="127"/>
      <c r="C43" s="157" t="s">
        <v>58</v>
      </c>
      <c r="D43" s="122">
        <v>538889715</v>
      </c>
      <c r="E43" s="123" t="s">
        <v>102</v>
      </c>
      <c r="F43" s="124">
        <f t="shared" si="14"/>
        <v>5</v>
      </c>
      <c r="G43" s="124">
        <v>5</v>
      </c>
      <c r="H43" s="132">
        <v>0</v>
      </c>
      <c r="I43" s="125">
        <f t="shared" si="15"/>
        <v>0</v>
      </c>
      <c r="J43" s="125">
        <f t="shared" si="11"/>
        <v>0</v>
      </c>
      <c r="K43" s="136">
        <f t="shared" si="16"/>
        <v>5</v>
      </c>
      <c r="L43" s="122">
        <f t="shared" si="17"/>
        <v>538889715</v>
      </c>
      <c r="M43" s="125">
        <f t="shared" si="5"/>
        <v>100</v>
      </c>
      <c r="N43" s="127"/>
      <c r="O43" s="121"/>
    </row>
    <row r="44" spans="1:15" ht="39" customHeight="1">
      <c r="A44" s="116" t="s">
        <v>60</v>
      </c>
      <c r="B44" s="116"/>
      <c r="C44" s="156" t="s">
        <v>59</v>
      </c>
      <c r="D44" s="115">
        <f>SUM(D45:D47)</f>
        <v>981941250</v>
      </c>
      <c r="E44" s="116" t="s">
        <v>102</v>
      </c>
      <c r="F44" s="117">
        <f>G44</f>
        <v>5</v>
      </c>
      <c r="G44" s="117">
        <v>5</v>
      </c>
      <c r="H44" s="119">
        <f>SUM(H45:H47)</f>
        <v>0</v>
      </c>
      <c r="I44" s="116">
        <f>J44</f>
        <v>0</v>
      </c>
      <c r="J44" s="116">
        <f>H44/D44*100</f>
        <v>0</v>
      </c>
      <c r="K44" s="120">
        <f>G44-J44</f>
        <v>5</v>
      </c>
      <c r="L44" s="115">
        <f>D44-H44</f>
        <v>981941250</v>
      </c>
      <c r="M44" s="134">
        <f t="shared" si="5"/>
        <v>100</v>
      </c>
      <c r="N44" s="116"/>
      <c r="O44" s="121"/>
    </row>
    <row r="45" spans="1:15" ht="52.5" customHeight="1">
      <c r="A45" s="127">
        <v>25</v>
      </c>
      <c r="B45" s="127"/>
      <c r="C45" s="157" t="s">
        <v>61</v>
      </c>
      <c r="D45" s="122">
        <v>498003250</v>
      </c>
      <c r="E45" s="123" t="s">
        <v>102</v>
      </c>
      <c r="F45" s="124">
        <f>G45</f>
        <v>5</v>
      </c>
      <c r="G45" s="124">
        <v>5</v>
      </c>
      <c r="H45" s="125">
        <v>0</v>
      </c>
      <c r="I45" s="127">
        <f>J45</f>
        <v>0</v>
      </c>
      <c r="J45" s="127">
        <f t="shared" si="11"/>
        <v>0</v>
      </c>
      <c r="K45" s="137">
        <f>G45-J45</f>
        <v>5</v>
      </c>
      <c r="L45" s="122">
        <f>D45-H45</f>
        <v>498003250</v>
      </c>
      <c r="M45" s="127">
        <f t="shared" si="5"/>
        <v>100</v>
      </c>
      <c r="N45" s="127"/>
      <c r="O45" s="121"/>
    </row>
    <row r="46" spans="1:15" ht="24" customHeight="1">
      <c r="A46" s="127">
        <v>26</v>
      </c>
      <c r="B46" s="127"/>
      <c r="C46" s="157" t="s">
        <v>62</v>
      </c>
      <c r="D46" s="122">
        <v>136730000</v>
      </c>
      <c r="E46" s="123" t="s">
        <v>102</v>
      </c>
      <c r="F46" s="124">
        <f t="shared" ref="F46:F47" si="18">G46</f>
        <v>5</v>
      </c>
      <c r="G46" s="124">
        <v>5</v>
      </c>
      <c r="H46" s="125">
        <v>0</v>
      </c>
      <c r="I46" s="127">
        <f t="shared" ref="I46:I47" si="19">J46</f>
        <v>0</v>
      </c>
      <c r="J46" s="127">
        <f t="shared" si="11"/>
        <v>0</v>
      </c>
      <c r="K46" s="137">
        <f t="shared" ref="K46:K47" si="20">G46-J46</f>
        <v>5</v>
      </c>
      <c r="L46" s="122">
        <f t="shared" ref="L46:L47" si="21">D46-H46</f>
        <v>136730000</v>
      </c>
      <c r="M46" s="127">
        <f t="shared" si="5"/>
        <v>100</v>
      </c>
      <c r="N46" s="127"/>
      <c r="O46" s="121"/>
    </row>
    <row r="47" spans="1:15" ht="36.75" customHeight="1">
      <c r="A47" s="127">
        <v>27</v>
      </c>
      <c r="B47" s="127"/>
      <c r="C47" s="157" t="s">
        <v>63</v>
      </c>
      <c r="D47" s="122">
        <v>347208000</v>
      </c>
      <c r="E47" s="123" t="s">
        <v>102</v>
      </c>
      <c r="F47" s="124">
        <f t="shared" si="18"/>
        <v>5</v>
      </c>
      <c r="G47" s="124">
        <v>5</v>
      </c>
      <c r="H47" s="125">
        <v>0</v>
      </c>
      <c r="I47" s="127">
        <f t="shared" si="19"/>
        <v>0</v>
      </c>
      <c r="J47" s="127">
        <f t="shared" si="11"/>
        <v>0</v>
      </c>
      <c r="K47" s="137">
        <f t="shared" si="20"/>
        <v>5</v>
      </c>
      <c r="L47" s="122">
        <f t="shared" si="21"/>
        <v>347208000</v>
      </c>
      <c r="M47" s="127">
        <f t="shared" si="5"/>
        <v>100</v>
      </c>
      <c r="N47" s="127"/>
      <c r="O47" s="121"/>
    </row>
    <row r="48" spans="1:15" ht="31.5" customHeight="1">
      <c r="A48" s="107" t="s">
        <v>65</v>
      </c>
      <c r="B48" s="107"/>
      <c r="C48" s="155" t="s">
        <v>66</v>
      </c>
      <c r="D48" s="138">
        <f>D49</f>
        <v>305000000</v>
      </c>
      <c r="E48" s="113" t="s">
        <v>102</v>
      </c>
      <c r="F48" s="108">
        <f>G48</f>
        <v>5</v>
      </c>
      <c r="G48" s="108">
        <v>5</v>
      </c>
      <c r="H48" s="110">
        <f>H49</f>
        <v>0</v>
      </c>
      <c r="I48" s="107">
        <f>I49</f>
        <v>0</v>
      </c>
      <c r="J48" s="107">
        <f>J49</f>
        <v>0</v>
      </c>
      <c r="K48" s="139">
        <f>G48-J48</f>
        <v>5</v>
      </c>
      <c r="L48" s="140">
        <f>D48-H48</f>
        <v>305000000</v>
      </c>
      <c r="M48" s="113">
        <f t="shared" si="5"/>
        <v>100</v>
      </c>
      <c r="N48" s="113"/>
      <c r="O48" s="121"/>
    </row>
    <row r="49" spans="1:15" ht="27.75" customHeight="1">
      <c r="A49" s="142" t="s">
        <v>64</v>
      </c>
      <c r="B49" s="142"/>
      <c r="C49" s="158" t="s">
        <v>67</v>
      </c>
      <c r="D49" s="141">
        <f>SUM(D50:D53)</f>
        <v>305000000</v>
      </c>
      <c r="E49" s="142" t="s">
        <v>102</v>
      </c>
      <c r="F49" s="143">
        <f>G49</f>
        <v>5</v>
      </c>
      <c r="G49" s="143">
        <v>5</v>
      </c>
      <c r="H49" s="144">
        <f>SUM(H50:H53)</f>
        <v>0</v>
      </c>
      <c r="I49" s="142">
        <f>J49</f>
        <v>0</v>
      </c>
      <c r="J49" s="142">
        <f>H49/D49*100</f>
        <v>0</v>
      </c>
      <c r="K49" s="145">
        <f>G49-J49</f>
        <v>5</v>
      </c>
      <c r="L49" s="141">
        <f>D49-H49</f>
        <v>305000000</v>
      </c>
      <c r="M49" s="146">
        <f t="shared" si="5"/>
        <v>100</v>
      </c>
      <c r="N49" s="142"/>
      <c r="O49" s="121"/>
    </row>
    <row r="50" spans="1:15" ht="39" customHeight="1">
      <c r="A50" s="127">
        <v>28</v>
      </c>
      <c r="B50" s="127"/>
      <c r="C50" s="157" t="s">
        <v>68</v>
      </c>
      <c r="D50" s="122">
        <v>50000000</v>
      </c>
      <c r="E50" s="123" t="s">
        <v>102</v>
      </c>
      <c r="F50" s="124">
        <f>G50</f>
        <v>5</v>
      </c>
      <c r="G50" s="124">
        <v>5</v>
      </c>
      <c r="H50" s="125">
        <v>0</v>
      </c>
      <c r="I50" s="127">
        <f>J50</f>
        <v>0</v>
      </c>
      <c r="J50" s="127">
        <f t="shared" si="11"/>
        <v>0</v>
      </c>
      <c r="K50" s="137">
        <f>G50-J50</f>
        <v>5</v>
      </c>
      <c r="L50" s="122">
        <f>D50-H50</f>
        <v>50000000</v>
      </c>
      <c r="M50" s="127">
        <f t="shared" si="5"/>
        <v>100</v>
      </c>
      <c r="N50" s="127"/>
      <c r="O50" s="121"/>
    </row>
    <row r="51" spans="1:15" ht="38.25" customHeight="1">
      <c r="A51" s="127">
        <v>29</v>
      </c>
      <c r="B51" s="127"/>
      <c r="C51" s="157" t="s">
        <v>69</v>
      </c>
      <c r="D51" s="122">
        <v>103000000</v>
      </c>
      <c r="E51" s="123" t="s">
        <v>102</v>
      </c>
      <c r="F51" s="124">
        <f t="shared" ref="F51:F69" si="22">G51</f>
        <v>5</v>
      </c>
      <c r="G51" s="124">
        <v>5</v>
      </c>
      <c r="H51" s="125">
        <v>0</v>
      </c>
      <c r="I51" s="127">
        <f t="shared" ref="I51:I53" si="23">J51</f>
        <v>0</v>
      </c>
      <c r="J51" s="127">
        <f t="shared" si="11"/>
        <v>0</v>
      </c>
      <c r="K51" s="137">
        <f t="shared" ref="K51:K61" si="24">G51-J51</f>
        <v>5</v>
      </c>
      <c r="L51" s="122">
        <f t="shared" ref="L51:L69" si="25">D51-H51</f>
        <v>103000000</v>
      </c>
      <c r="M51" s="127">
        <f t="shared" si="5"/>
        <v>100</v>
      </c>
      <c r="N51" s="127"/>
      <c r="O51" s="121"/>
    </row>
    <row r="52" spans="1:15" ht="28.5" customHeight="1">
      <c r="A52" s="127">
        <v>30</v>
      </c>
      <c r="B52" s="127"/>
      <c r="C52" s="157" t="s">
        <v>70</v>
      </c>
      <c r="D52" s="122">
        <v>102000000</v>
      </c>
      <c r="E52" s="123" t="s">
        <v>102</v>
      </c>
      <c r="F52" s="124">
        <f t="shared" si="22"/>
        <v>5</v>
      </c>
      <c r="G52" s="124">
        <v>5</v>
      </c>
      <c r="H52" s="125">
        <v>0</v>
      </c>
      <c r="I52" s="127">
        <f t="shared" si="23"/>
        <v>0</v>
      </c>
      <c r="J52" s="127">
        <f t="shared" si="11"/>
        <v>0</v>
      </c>
      <c r="K52" s="137">
        <f t="shared" si="24"/>
        <v>5</v>
      </c>
      <c r="L52" s="122">
        <f t="shared" si="25"/>
        <v>102000000</v>
      </c>
      <c r="M52" s="127">
        <f t="shared" si="5"/>
        <v>100</v>
      </c>
      <c r="N52" s="127"/>
      <c r="O52" s="121"/>
    </row>
    <row r="53" spans="1:15" ht="36" customHeight="1">
      <c r="A53" s="127">
        <v>31</v>
      </c>
      <c r="B53" s="127"/>
      <c r="C53" s="157" t="s">
        <v>71</v>
      </c>
      <c r="D53" s="122">
        <v>50000000</v>
      </c>
      <c r="E53" s="123" t="s">
        <v>102</v>
      </c>
      <c r="F53" s="124">
        <f t="shared" si="22"/>
        <v>5</v>
      </c>
      <c r="G53" s="124">
        <v>5</v>
      </c>
      <c r="H53" s="125">
        <v>0</v>
      </c>
      <c r="I53" s="127">
        <f t="shared" si="23"/>
        <v>0</v>
      </c>
      <c r="J53" s="127">
        <f t="shared" si="11"/>
        <v>0</v>
      </c>
      <c r="K53" s="137">
        <f t="shared" si="24"/>
        <v>5</v>
      </c>
      <c r="L53" s="122">
        <f t="shared" si="25"/>
        <v>50000000</v>
      </c>
      <c r="M53" s="127">
        <f t="shared" si="5"/>
        <v>100</v>
      </c>
      <c r="N53" s="127"/>
      <c r="O53" s="121"/>
    </row>
    <row r="54" spans="1:15" ht="25.5" customHeight="1">
      <c r="A54" s="107" t="s">
        <v>76</v>
      </c>
      <c r="B54" s="113"/>
      <c r="C54" s="155" t="s">
        <v>77</v>
      </c>
      <c r="D54" s="138">
        <f>D55+D58</f>
        <v>352000000</v>
      </c>
      <c r="E54" s="113" t="s">
        <v>102</v>
      </c>
      <c r="F54" s="108">
        <f t="shared" si="22"/>
        <v>5</v>
      </c>
      <c r="G54" s="108">
        <v>5</v>
      </c>
      <c r="H54" s="110">
        <f>H55+H58</f>
        <v>0</v>
      </c>
      <c r="I54" s="107">
        <f>I55+I58</f>
        <v>0</v>
      </c>
      <c r="J54" s="113">
        <f>J55+J58</f>
        <v>0</v>
      </c>
      <c r="K54" s="139">
        <f t="shared" si="24"/>
        <v>5</v>
      </c>
      <c r="L54" s="140">
        <f t="shared" si="25"/>
        <v>352000000</v>
      </c>
      <c r="M54" s="113">
        <f t="shared" si="5"/>
        <v>100</v>
      </c>
      <c r="N54" s="113"/>
      <c r="O54" s="121"/>
    </row>
    <row r="55" spans="1:15">
      <c r="A55" s="142" t="s">
        <v>78</v>
      </c>
      <c r="B55" s="142"/>
      <c r="C55" s="142" t="s">
        <v>79</v>
      </c>
      <c r="D55" s="141">
        <f>SUM(D56:D57)</f>
        <v>249430000</v>
      </c>
      <c r="E55" s="142" t="s">
        <v>102</v>
      </c>
      <c r="F55" s="143">
        <f t="shared" si="22"/>
        <v>5</v>
      </c>
      <c r="G55" s="143">
        <v>5</v>
      </c>
      <c r="H55" s="144">
        <f>SUM(H56:H57)</f>
        <v>0</v>
      </c>
      <c r="I55" s="142">
        <f>J55</f>
        <v>0</v>
      </c>
      <c r="J55" s="146">
        <f>H55/D55*100</f>
        <v>0</v>
      </c>
      <c r="K55" s="145">
        <f t="shared" si="24"/>
        <v>5</v>
      </c>
      <c r="L55" s="141">
        <f t="shared" si="25"/>
        <v>249430000</v>
      </c>
      <c r="M55" s="146">
        <f t="shared" si="5"/>
        <v>100</v>
      </c>
      <c r="N55" s="142"/>
      <c r="O55" s="121"/>
    </row>
    <row r="56" spans="1:15" ht="36.75" customHeight="1">
      <c r="A56" s="127">
        <v>32</v>
      </c>
      <c r="B56" s="127"/>
      <c r="C56" s="157" t="s">
        <v>80</v>
      </c>
      <c r="D56" s="122">
        <v>53080000</v>
      </c>
      <c r="E56" s="123" t="s">
        <v>102</v>
      </c>
      <c r="F56" s="124">
        <f t="shared" si="22"/>
        <v>5</v>
      </c>
      <c r="G56" s="124">
        <v>5</v>
      </c>
      <c r="H56" s="125">
        <v>0</v>
      </c>
      <c r="I56" s="127">
        <f>J56</f>
        <v>0</v>
      </c>
      <c r="J56" s="127">
        <f t="shared" si="11"/>
        <v>0</v>
      </c>
      <c r="K56" s="137">
        <f t="shared" si="24"/>
        <v>5</v>
      </c>
      <c r="L56" s="122">
        <f t="shared" si="25"/>
        <v>53080000</v>
      </c>
      <c r="M56" s="127">
        <f t="shared" si="5"/>
        <v>100</v>
      </c>
      <c r="N56" s="127"/>
      <c r="O56" s="121"/>
    </row>
    <row r="57" spans="1:15" ht="33" customHeight="1">
      <c r="A57" s="127">
        <v>33</v>
      </c>
      <c r="B57" s="127"/>
      <c r="C57" s="157" t="s">
        <v>81</v>
      </c>
      <c r="D57" s="122">
        <v>196350000</v>
      </c>
      <c r="E57" s="123" t="s">
        <v>102</v>
      </c>
      <c r="F57" s="124">
        <f t="shared" si="22"/>
        <v>5</v>
      </c>
      <c r="G57" s="124">
        <v>5</v>
      </c>
      <c r="H57" s="125">
        <v>0</v>
      </c>
      <c r="I57" s="127">
        <f>J57</f>
        <v>0</v>
      </c>
      <c r="J57" s="127">
        <f t="shared" si="11"/>
        <v>0</v>
      </c>
      <c r="K57" s="137">
        <f t="shared" si="24"/>
        <v>5</v>
      </c>
      <c r="L57" s="122">
        <f t="shared" si="25"/>
        <v>196350000</v>
      </c>
      <c r="M57" s="127">
        <f t="shared" si="5"/>
        <v>100</v>
      </c>
      <c r="N57" s="127"/>
      <c r="O57" s="121"/>
    </row>
    <row r="58" spans="1:15" ht="24">
      <c r="A58" s="142" t="s">
        <v>82</v>
      </c>
      <c r="B58" s="142"/>
      <c r="C58" s="158" t="s">
        <v>83</v>
      </c>
      <c r="D58" s="141">
        <f>SUM(D59)</f>
        <v>102570000</v>
      </c>
      <c r="E58" s="142" t="s">
        <v>102</v>
      </c>
      <c r="F58" s="143">
        <f t="shared" si="22"/>
        <v>5</v>
      </c>
      <c r="G58" s="143">
        <v>5</v>
      </c>
      <c r="H58" s="144">
        <f>SUM(H59)</f>
        <v>0</v>
      </c>
      <c r="I58" s="142">
        <f>J58</f>
        <v>0</v>
      </c>
      <c r="J58" s="146">
        <f>H58/D58*100</f>
        <v>0</v>
      </c>
      <c r="K58" s="145">
        <f t="shared" si="24"/>
        <v>5</v>
      </c>
      <c r="L58" s="141">
        <f t="shared" si="25"/>
        <v>102570000</v>
      </c>
      <c r="M58" s="146">
        <f t="shared" si="5"/>
        <v>100</v>
      </c>
      <c r="N58" s="142"/>
      <c r="O58" s="121"/>
    </row>
    <row r="59" spans="1:15" ht="24">
      <c r="A59" s="127">
        <v>34</v>
      </c>
      <c r="B59" s="127"/>
      <c r="C59" s="157" t="s">
        <v>84</v>
      </c>
      <c r="D59" s="122">
        <v>102570000</v>
      </c>
      <c r="E59" s="123" t="s">
        <v>102</v>
      </c>
      <c r="F59" s="124">
        <f t="shared" si="22"/>
        <v>5</v>
      </c>
      <c r="G59" s="124">
        <v>5</v>
      </c>
      <c r="H59" s="125">
        <v>0</v>
      </c>
      <c r="I59" s="127">
        <f>J59</f>
        <v>0</v>
      </c>
      <c r="J59" s="127">
        <f t="shared" si="11"/>
        <v>0</v>
      </c>
      <c r="K59" s="137">
        <f t="shared" si="24"/>
        <v>5</v>
      </c>
      <c r="L59" s="122">
        <f t="shared" si="25"/>
        <v>102570000</v>
      </c>
      <c r="M59" s="127">
        <f t="shared" si="5"/>
        <v>100</v>
      </c>
      <c r="N59" s="127"/>
      <c r="O59" s="121"/>
    </row>
    <row r="60" spans="1:15" ht="60">
      <c r="A60" s="107" t="s">
        <v>85</v>
      </c>
      <c r="B60" s="107"/>
      <c r="C60" s="155" t="s">
        <v>86</v>
      </c>
      <c r="D60" s="138">
        <f>D61+D63+D65+D70</f>
        <v>1227373000</v>
      </c>
      <c r="E60" s="113" t="s">
        <v>102</v>
      </c>
      <c r="F60" s="108">
        <f t="shared" si="22"/>
        <v>5</v>
      </c>
      <c r="G60" s="108">
        <v>5</v>
      </c>
      <c r="H60" s="109">
        <f>H61+H63+H70</f>
        <v>0</v>
      </c>
      <c r="I60" s="110">
        <f>I61+I63+I65+I70</f>
        <v>0</v>
      </c>
      <c r="J60" s="111">
        <f>J61+J63+J65+J70</f>
        <v>0</v>
      </c>
      <c r="K60" s="110">
        <f t="shared" si="24"/>
        <v>5</v>
      </c>
      <c r="L60" s="112">
        <f t="shared" si="25"/>
        <v>1227373000</v>
      </c>
      <c r="M60" s="111">
        <f t="shared" si="5"/>
        <v>100</v>
      </c>
      <c r="N60" s="113"/>
      <c r="O60" s="121"/>
    </row>
    <row r="61" spans="1:15" ht="48">
      <c r="A61" s="142" t="s">
        <v>87</v>
      </c>
      <c r="B61" s="142"/>
      <c r="C61" s="158" t="s">
        <v>88</v>
      </c>
      <c r="D61" s="141">
        <f>SUM(D62)</f>
        <v>227749000</v>
      </c>
      <c r="E61" s="142" t="s">
        <v>102</v>
      </c>
      <c r="F61" s="143">
        <f t="shared" si="22"/>
        <v>5</v>
      </c>
      <c r="G61" s="143">
        <v>5</v>
      </c>
      <c r="H61" s="144">
        <f>SUM(H62)</f>
        <v>0</v>
      </c>
      <c r="I61" s="142">
        <f t="shared" ref="I61:I69" si="26">J61</f>
        <v>0</v>
      </c>
      <c r="J61" s="142">
        <f>H61/D61*100</f>
        <v>0</v>
      </c>
      <c r="K61" s="145">
        <f t="shared" si="24"/>
        <v>5</v>
      </c>
      <c r="L61" s="141">
        <f t="shared" si="25"/>
        <v>227749000</v>
      </c>
      <c r="M61" s="146">
        <f t="shared" si="5"/>
        <v>100</v>
      </c>
      <c r="N61" s="142"/>
      <c r="O61" s="121"/>
    </row>
    <row r="62" spans="1:15" ht="24">
      <c r="A62" s="127">
        <v>35</v>
      </c>
      <c r="B62" s="127"/>
      <c r="C62" s="157" t="s">
        <v>89</v>
      </c>
      <c r="D62" s="122">
        <v>227749000</v>
      </c>
      <c r="E62" s="123" t="s">
        <v>102</v>
      </c>
      <c r="F62" s="124">
        <f t="shared" si="22"/>
        <v>5</v>
      </c>
      <c r="G62" s="124">
        <v>5</v>
      </c>
      <c r="H62" s="125">
        <v>0</v>
      </c>
      <c r="I62" s="127">
        <f t="shared" si="26"/>
        <v>0</v>
      </c>
      <c r="J62" s="127">
        <f t="shared" si="11"/>
        <v>0</v>
      </c>
      <c r="K62" s="137"/>
      <c r="L62" s="122">
        <f t="shared" si="25"/>
        <v>227749000</v>
      </c>
      <c r="M62" s="127">
        <f t="shared" si="5"/>
        <v>100</v>
      </c>
      <c r="N62" s="127"/>
      <c r="O62" s="121"/>
    </row>
    <row r="63" spans="1:15" ht="36">
      <c r="A63" s="142" t="s">
        <v>90</v>
      </c>
      <c r="B63" s="142"/>
      <c r="C63" s="158" t="s">
        <v>91</v>
      </c>
      <c r="D63" s="141">
        <f>SUM(D64)</f>
        <v>177884000</v>
      </c>
      <c r="E63" s="142" t="s">
        <v>102</v>
      </c>
      <c r="F63" s="143">
        <f t="shared" si="22"/>
        <v>5</v>
      </c>
      <c r="G63" s="143">
        <v>5</v>
      </c>
      <c r="H63" s="144">
        <f>SUM(H64)</f>
        <v>0</v>
      </c>
      <c r="I63" s="142">
        <f t="shared" si="26"/>
        <v>0</v>
      </c>
      <c r="J63" s="142">
        <f>H63/D63*100</f>
        <v>0</v>
      </c>
      <c r="K63" s="145">
        <f>G63-J63</f>
        <v>5</v>
      </c>
      <c r="L63" s="141">
        <f t="shared" si="25"/>
        <v>177884000</v>
      </c>
      <c r="M63" s="146">
        <f t="shared" si="5"/>
        <v>100</v>
      </c>
      <c r="N63" s="142"/>
      <c r="O63" s="121"/>
    </row>
    <row r="64" spans="1:15" ht="96">
      <c r="A64" s="127">
        <v>36</v>
      </c>
      <c r="B64" s="127"/>
      <c r="C64" s="157" t="s">
        <v>92</v>
      </c>
      <c r="D64" s="122">
        <v>177884000</v>
      </c>
      <c r="E64" s="123" t="s">
        <v>102</v>
      </c>
      <c r="F64" s="124">
        <f t="shared" si="22"/>
        <v>5</v>
      </c>
      <c r="G64" s="124">
        <v>5</v>
      </c>
      <c r="H64" s="125">
        <v>0</v>
      </c>
      <c r="I64" s="127">
        <f t="shared" si="26"/>
        <v>0</v>
      </c>
      <c r="J64" s="127">
        <f t="shared" si="11"/>
        <v>0</v>
      </c>
      <c r="K64" s="137">
        <f>G64-J64</f>
        <v>5</v>
      </c>
      <c r="L64" s="122">
        <f t="shared" si="25"/>
        <v>177884000</v>
      </c>
      <c r="M64" s="127">
        <f t="shared" si="5"/>
        <v>100</v>
      </c>
      <c r="N64" s="127"/>
      <c r="O64" s="121"/>
    </row>
    <row r="65" spans="1:15" ht="48">
      <c r="A65" s="142" t="s">
        <v>94</v>
      </c>
      <c r="B65" s="142"/>
      <c r="C65" s="158" t="s">
        <v>93</v>
      </c>
      <c r="D65" s="141">
        <f>SUM(D66:D69)</f>
        <v>300000000</v>
      </c>
      <c r="E65" s="142" t="s">
        <v>102</v>
      </c>
      <c r="F65" s="143">
        <f t="shared" si="22"/>
        <v>5</v>
      </c>
      <c r="G65" s="143">
        <v>5</v>
      </c>
      <c r="H65" s="144">
        <f>SUM(H66:H69)</f>
        <v>0</v>
      </c>
      <c r="I65" s="142">
        <f t="shared" si="26"/>
        <v>0</v>
      </c>
      <c r="J65" s="142">
        <f>H65/D65*100</f>
        <v>0</v>
      </c>
      <c r="K65" s="145">
        <f>G65-J65</f>
        <v>5</v>
      </c>
      <c r="L65" s="141">
        <f t="shared" si="25"/>
        <v>300000000</v>
      </c>
      <c r="M65" s="146">
        <f t="shared" si="5"/>
        <v>100</v>
      </c>
      <c r="N65" s="142"/>
      <c r="O65" s="121"/>
    </row>
    <row r="66" spans="1:15" ht="84">
      <c r="A66" s="127">
        <v>37</v>
      </c>
      <c r="B66" s="127"/>
      <c r="C66" s="157" t="s">
        <v>95</v>
      </c>
      <c r="D66" s="122">
        <v>100000000</v>
      </c>
      <c r="E66" s="123" t="s">
        <v>102</v>
      </c>
      <c r="F66" s="124">
        <f t="shared" si="22"/>
        <v>5</v>
      </c>
      <c r="G66" s="124">
        <v>5</v>
      </c>
      <c r="H66" s="125">
        <v>0</v>
      </c>
      <c r="I66" s="127">
        <f t="shared" si="26"/>
        <v>0</v>
      </c>
      <c r="J66" s="127">
        <f t="shared" si="11"/>
        <v>0</v>
      </c>
      <c r="K66" s="137">
        <f>G66-J66</f>
        <v>5</v>
      </c>
      <c r="L66" s="122">
        <f t="shared" si="25"/>
        <v>100000000</v>
      </c>
      <c r="M66" s="127">
        <f t="shared" si="5"/>
        <v>100</v>
      </c>
      <c r="N66" s="127"/>
      <c r="O66" s="121"/>
    </row>
    <row r="67" spans="1:15" ht="36">
      <c r="A67" s="127">
        <v>38</v>
      </c>
      <c r="B67" s="127"/>
      <c r="C67" s="157" t="s">
        <v>96</v>
      </c>
      <c r="D67" s="122">
        <v>75000000</v>
      </c>
      <c r="E67" s="123" t="s">
        <v>102</v>
      </c>
      <c r="F67" s="124">
        <f t="shared" si="22"/>
        <v>5</v>
      </c>
      <c r="G67" s="124">
        <v>5</v>
      </c>
      <c r="H67" s="125">
        <v>0</v>
      </c>
      <c r="I67" s="127">
        <f t="shared" si="26"/>
        <v>0</v>
      </c>
      <c r="J67" s="127">
        <f t="shared" si="11"/>
        <v>0</v>
      </c>
      <c r="K67" s="137">
        <f t="shared" ref="K67:K69" si="27">G67-J67</f>
        <v>5</v>
      </c>
      <c r="L67" s="122">
        <f t="shared" si="25"/>
        <v>75000000</v>
      </c>
      <c r="M67" s="127">
        <f t="shared" si="5"/>
        <v>100</v>
      </c>
      <c r="N67" s="127"/>
      <c r="O67" s="121"/>
    </row>
    <row r="68" spans="1:15" ht="24">
      <c r="A68" s="127">
        <v>39</v>
      </c>
      <c r="B68" s="127"/>
      <c r="C68" s="157" t="s">
        <v>97</v>
      </c>
      <c r="D68" s="122">
        <v>85000000</v>
      </c>
      <c r="E68" s="123" t="s">
        <v>102</v>
      </c>
      <c r="F68" s="124">
        <f t="shared" si="22"/>
        <v>5</v>
      </c>
      <c r="G68" s="124">
        <v>5</v>
      </c>
      <c r="H68" s="125">
        <v>0</v>
      </c>
      <c r="I68" s="127">
        <f t="shared" si="26"/>
        <v>0</v>
      </c>
      <c r="J68" s="127">
        <f t="shared" si="11"/>
        <v>0</v>
      </c>
      <c r="K68" s="137">
        <f t="shared" si="27"/>
        <v>5</v>
      </c>
      <c r="L68" s="122">
        <f t="shared" si="25"/>
        <v>85000000</v>
      </c>
      <c r="M68" s="127">
        <f t="shared" si="5"/>
        <v>100</v>
      </c>
      <c r="N68" s="127"/>
      <c r="O68" s="121"/>
    </row>
    <row r="69" spans="1:15" ht="36">
      <c r="A69" s="127">
        <v>40</v>
      </c>
      <c r="B69" s="127"/>
      <c r="C69" s="157" t="s">
        <v>98</v>
      </c>
      <c r="D69" s="122">
        <v>40000000</v>
      </c>
      <c r="E69" s="123" t="s">
        <v>102</v>
      </c>
      <c r="F69" s="124">
        <f t="shared" si="22"/>
        <v>5</v>
      </c>
      <c r="G69" s="124">
        <v>5</v>
      </c>
      <c r="H69" s="125">
        <v>0</v>
      </c>
      <c r="I69" s="127">
        <f t="shared" si="26"/>
        <v>0</v>
      </c>
      <c r="J69" s="127">
        <f t="shared" si="11"/>
        <v>0</v>
      </c>
      <c r="K69" s="137">
        <f t="shared" si="27"/>
        <v>5</v>
      </c>
      <c r="L69" s="122">
        <f t="shared" si="25"/>
        <v>40000000</v>
      </c>
      <c r="M69" s="127">
        <f t="shared" si="5"/>
        <v>100</v>
      </c>
      <c r="N69" s="127"/>
      <c r="O69" s="121"/>
    </row>
    <row r="70" spans="1:15" ht="48">
      <c r="A70" s="142" t="s">
        <v>100</v>
      </c>
      <c r="B70" s="142"/>
      <c r="C70" s="158" t="s">
        <v>99</v>
      </c>
      <c r="D70" s="141">
        <f>SUM(D71)</f>
        <v>521740000</v>
      </c>
      <c r="E70" s="142" t="s">
        <v>102</v>
      </c>
      <c r="F70" s="143">
        <f>G70</f>
        <v>5</v>
      </c>
      <c r="G70" s="143">
        <v>5</v>
      </c>
      <c r="H70" s="147">
        <f>SUM(H71)</f>
        <v>0</v>
      </c>
      <c r="I70" s="144">
        <f>J70</f>
        <v>0</v>
      </c>
      <c r="J70" s="144">
        <f>H70/D70*100</f>
        <v>0</v>
      </c>
      <c r="K70" s="144">
        <f>G70-J70</f>
        <v>5</v>
      </c>
      <c r="L70" s="148">
        <f>D70-H70</f>
        <v>521740000</v>
      </c>
      <c r="M70" s="149">
        <f t="shared" si="5"/>
        <v>100</v>
      </c>
      <c r="N70" s="142"/>
      <c r="O70" s="121"/>
    </row>
    <row r="71" spans="1:15" ht="72">
      <c r="A71" s="127">
        <v>41</v>
      </c>
      <c r="B71" s="127"/>
      <c r="C71" s="157" t="s">
        <v>101</v>
      </c>
      <c r="D71" s="122">
        <v>521740000</v>
      </c>
      <c r="E71" s="123" t="s">
        <v>102</v>
      </c>
      <c r="F71" s="124">
        <f>G71</f>
        <v>5</v>
      </c>
      <c r="G71" s="124">
        <v>5</v>
      </c>
      <c r="H71" s="131">
        <v>0</v>
      </c>
      <c r="I71" s="125">
        <f>J71</f>
        <v>0</v>
      </c>
      <c r="J71" s="125">
        <f t="shared" si="11"/>
        <v>0</v>
      </c>
      <c r="K71" s="150">
        <f>G71-J71</f>
        <v>5</v>
      </c>
      <c r="L71" s="133">
        <f>D71-H71</f>
        <v>521740000</v>
      </c>
      <c r="M71" s="125">
        <f t="shared" si="5"/>
        <v>100</v>
      </c>
      <c r="N71" s="127"/>
      <c r="O71" s="121"/>
    </row>
    <row r="72" spans="1: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5">
      <c r="I73" s="254" t="s">
        <v>107</v>
      </c>
      <c r="J73" s="254"/>
      <c r="K73" s="254"/>
      <c r="L73" s="254"/>
      <c r="M73" s="254"/>
      <c r="N73" s="254"/>
      <c r="O73" s="254"/>
    </row>
    <row r="74" spans="1:15">
      <c r="I74" s="254" t="s">
        <v>103</v>
      </c>
      <c r="J74" s="254"/>
      <c r="K74" s="254"/>
      <c r="L74" s="254"/>
      <c r="M74" s="254"/>
      <c r="N74" s="254"/>
      <c r="O74" s="254"/>
    </row>
    <row r="75" spans="1:15">
      <c r="I75" s="254" t="s">
        <v>104</v>
      </c>
      <c r="J75" s="254"/>
      <c r="K75" s="254"/>
      <c r="L75" s="254"/>
      <c r="M75" s="254"/>
      <c r="N75" s="254"/>
      <c r="O75" s="254"/>
    </row>
    <row r="76" spans="1:15">
      <c r="I76" s="70"/>
      <c r="J76" s="70"/>
      <c r="K76" s="70"/>
      <c r="L76" s="70"/>
      <c r="M76" s="70"/>
      <c r="N76" s="70"/>
      <c r="O76" s="70"/>
    </row>
    <row r="77" spans="1:15">
      <c r="I77" s="255" t="s">
        <v>105</v>
      </c>
      <c r="J77" s="255"/>
      <c r="K77" s="255"/>
      <c r="L77" s="255"/>
      <c r="M77" s="255"/>
      <c r="N77" s="255"/>
      <c r="O77" s="255"/>
    </row>
    <row r="78" spans="1:15">
      <c r="I78" s="254" t="s">
        <v>106</v>
      </c>
      <c r="J78" s="254"/>
      <c r="K78" s="254"/>
      <c r="L78" s="254"/>
      <c r="M78" s="254"/>
      <c r="N78" s="254"/>
      <c r="O78" s="254"/>
    </row>
  </sheetData>
  <mergeCells count="21">
    <mergeCell ref="B9:C9"/>
    <mergeCell ref="B10:C10"/>
    <mergeCell ref="A1:M1"/>
    <mergeCell ref="A2:M2"/>
    <mergeCell ref="A6:A8"/>
    <mergeCell ref="B6:C8"/>
    <mergeCell ref="D6:D8"/>
    <mergeCell ref="E6:E8"/>
    <mergeCell ref="F6:J6"/>
    <mergeCell ref="K6:K8"/>
    <mergeCell ref="L6:L8"/>
    <mergeCell ref="I78:O78"/>
    <mergeCell ref="M6:M8"/>
    <mergeCell ref="N6:N8"/>
    <mergeCell ref="F7:G7"/>
    <mergeCell ref="H7:J7"/>
    <mergeCell ref="B11:C11"/>
    <mergeCell ref="I73:O73"/>
    <mergeCell ref="I74:O74"/>
    <mergeCell ref="I75:O75"/>
    <mergeCell ref="I77:O77"/>
  </mergeCells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8:E27"/>
  <sheetViews>
    <sheetView workbookViewId="0">
      <selection activeCell="A8" sqref="A8:E27"/>
    </sheetView>
  </sheetViews>
  <sheetFormatPr defaultRowHeight="15"/>
  <sheetData>
    <row r="8" spans="1:5">
      <c r="A8" s="164"/>
      <c r="B8" s="165"/>
      <c r="C8" s="166"/>
      <c r="D8" s="164"/>
      <c r="E8" s="164"/>
    </row>
    <row r="9" spans="1:5">
      <c r="A9" s="167"/>
      <c r="B9" s="168" t="s">
        <v>18</v>
      </c>
      <c r="C9" s="169"/>
      <c r="D9" s="170">
        <f>D10+D46+D52+D58</f>
        <v>6567386220</v>
      </c>
      <c r="E9" s="171" t="s">
        <v>102</v>
      </c>
    </row>
    <row r="10" spans="1:5" ht="120.75">
      <c r="A10" s="172" t="s">
        <v>19</v>
      </c>
      <c r="B10" s="172"/>
      <c r="C10" s="173" t="s">
        <v>20</v>
      </c>
      <c r="D10" s="174">
        <f>D11+D19+D23+D25+D27+D35+D38+D42</f>
        <v>6567386220</v>
      </c>
      <c r="E10" s="172" t="s">
        <v>102</v>
      </c>
    </row>
    <row r="11" spans="1:5" ht="96.75">
      <c r="A11" s="175" t="s">
        <v>21</v>
      </c>
      <c r="B11" s="175"/>
      <c r="C11" s="176" t="s">
        <v>22</v>
      </c>
      <c r="D11" s="177">
        <f>SUM(D12:D18)</f>
        <v>637120500</v>
      </c>
      <c r="E11" s="175" t="s">
        <v>102</v>
      </c>
    </row>
    <row r="12" spans="1:5" ht="72.75">
      <c r="A12" s="164">
        <v>1</v>
      </c>
      <c r="B12" s="164"/>
      <c r="C12" s="178" t="s">
        <v>23</v>
      </c>
      <c r="D12" s="179">
        <v>349290000</v>
      </c>
      <c r="E12" s="180" t="s">
        <v>102</v>
      </c>
    </row>
    <row r="13" spans="1:5" ht="72.75">
      <c r="A13" s="164">
        <v>2</v>
      </c>
      <c r="B13" s="164"/>
      <c r="C13" s="178" t="s">
        <v>24</v>
      </c>
      <c r="D13" s="179">
        <v>57720000</v>
      </c>
      <c r="E13" s="180" t="s">
        <v>102</v>
      </c>
    </row>
    <row r="14" spans="1:5" ht="108.75">
      <c r="A14" s="164">
        <v>3</v>
      </c>
      <c r="B14" s="164"/>
      <c r="C14" s="178" t="s">
        <v>25</v>
      </c>
      <c r="D14" s="179">
        <v>11300000</v>
      </c>
      <c r="E14" s="180" t="s">
        <v>102</v>
      </c>
    </row>
    <row r="15" spans="1:5" ht="60.75">
      <c r="A15" s="164">
        <v>4</v>
      </c>
      <c r="B15" s="164"/>
      <c r="C15" s="178" t="s">
        <v>26</v>
      </c>
      <c r="D15" s="179">
        <v>11300000</v>
      </c>
      <c r="E15" s="180" t="s">
        <v>102</v>
      </c>
    </row>
    <row r="16" spans="1:5" ht="84.75">
      <c r="A16" s="164">
        <v>5</v>
      </c>
      <c r="B16" s="164"/>
      <c r="C16" s="178" t="s">
        <v>27</v>
      </c>
      <c r="D16" s="179">
        <v>11300000</v>
      </c>
      <c r="E16" s="180" t="s">
        <v>102</v>
      </c>
    </row>
    <row r="17" spans="1:5" ht="120.75">
      <c r="A17" s="164">
        <v>6</v>
      </c>
      <c r="B17" s="164"/>
      <c r="C17" s="178" t="s">
        <v>28</v>
      </c>
      <c r="D17" s="179">
        <v>119690000</v>
      </c>
      <c r="E17" s="180" t="s">
        <v>102</v>
      </c>
    </row>
    <row r="18" spans="1:5" ht="48.75">
      <c r="A18" s="164">
        <v>7</v>
      </c>
      <c r="B18" s="164"/>
      <c r="C18" s="178" t="s">
        <v>29</v>
      </c>
      <c r="D18" s="179">
        <v>76520500</v>
      </c>
      <c r="E18" s="180" t="s">
        <v>102</v>
      </c>
    </row>
    <row r="19" spans="1:5" ht="60.75">
      <c r="A19" s="175" t="s">
        <v>30</v>
      </c>
      <c r="B19" s="175"/>
      <c r="C19" s="176" t="s">
        <v>31</v>
      </c>
      <c r="D19" s="181">
        <f>SUM(D20:D22)</f>
        <v>5809653720</v>
      </c>
      <c r="E19" s="175" t="s">
        <v>102</v>
      </c>
    </row>
    <row r="20" spans="1:5" ht="48.75">
      <c r="A20" s="164">
        <v>8</v>
      </c>
      <c r="B20" s="164"/>
      <c r="C20" s="178" t="s">
        <v>32</v>
      </c>
      <c r="D20" s="179">
        <v>5707944720</v>
      </c>
      <c r="E20" s="180" t="s">
        <v>102</v>
      </c>
    </row>
    <row r="21" spans="1:5" ht="96.75">
      <c r="A21" s="164">
        <v>9</v>
      </c>
      <c r="B21" s="164"/>
      <c r="C21" s="178" t="s">
        <v>33</v>
      </c>
      <c r="D21" s="182">
        <v>20000000</v>
      </c>
      <c r="E21" s="180" t="s">
        <v>102</v>
      </c>
    </row>
    <row r="22" spans="1:5" ht="108.75">
      <c r="A22" s="164">
        <v>10</v>
      </c>
      <c r="B22" s="164"/>
      <c r="C22" s="178" t="s">
        <v>34</v>
      </c>
      <c r="D22" s="179">
        <v>81709000</v>
      </c>
      <c r="E22" s="180" t="s">
        <v>102</v>
      </c>
    </row>
    <row r="23" spans="1:5" ht="84.75">
      <c r="A23" s="175" t="s">
        <v>35</v>
      </c>
      <c r="B23" s="175"/>
      <c r="C23" s="176" t="s">
        <v>36</v>
      </c>
      <c r="D23" s="177">
        <f>SUM(D24)</f>
        <v>26612000</v>
      </c>
      <c r="E23" s="175" t="s">
        <v>102</v>
      </c>
    </row>
    <row r="24" spans="1:5" ht="60.75">
      <c r="A24" s="164">
        <v>11</v>
      </c>
      <c r="B24" s="164"/>
      <c r="C24" s="178" t="s">
        <v>37</v>
      </c>
      <c r="D24" s="179">
        <v>26612000</v>
      </c>
      <c r="E24" s="180" t="s">
        <v>102</v>
      </c>
    </row>
    <row r="25" spans="1:5" ht="72.75">
      <c r="A25" s="175" t="s">
        <v>39</v>
      </c>
      <c r="B25" s="175"/>
      <c r="C25" s="176" t="s">
        <v>40</v>
      </c>
      <c r="D25" s="177">
        <f>SUM(D26)</f>
        <v>94000000</v>
      </c>
      <c r="E25" s="175" t="s">
        <v>102</v>
      </c>
    </row>
    <row r="26" spans="1:5" ht="84.75">
      <c r="A26" s="164">
        <v>12</v>
      </c>
      <c r="B26" s="164"/>
      <c r="C26" s="178" t="s">
        <v>41</v>
      </c>
      <c r="D26" s="179">
        <v>94000000</v>
      </c>
      <c r="E26" s="180" t="s">
        <v>102</v>
      </c>
    </row>
    <row r="27" spans="1:5" ht="48.75">
      <c r="A27" s="175" t="s">
        <v>38</v>
      </c>
      <c r="B27" s="175"/>
      <c r="C27" s="176" t="s">
        <v>42</v>
      </c>
      <c r="D27" s="177">
        <f>SUM(D28:D34)</f>
        <v>0</v>
      </c>
      <c r="E27" s="175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18"/>
  <sheetViews>
    <sheetView view="pageBreakPreview" topLeftCell="D1" zoomScale="85" zoomScaleSheetLayoutView="85" workbookViewId="0">
      <pane ySplit="4" topLeftCell="A43" activePane="bottomLeft" state="frozen"/>
      <selection pane="bottomLeft" sqref="A1:W111"/>
    </sheetView>
  </sheetViews>
  <sheetFormatPr defaultRowHeight="15"/>
  <cols>
    <col min="1" max="1" width="4.85546875" customWidth="1"/>
    <col min="2" max="2" width="40.7109375" customWidth="1"/>
    <col min="3" max="3" width="18.7109375" customWidth="1"/>
    <col min="4" max="19" width="15.7109375" customWidth="1"/>
    <col min="20" max="20" width="18.7109375" customWidth="1"/>
    <col min="21" max="21" width="13.7109375" customWidth="1"/>
  </cols>
  <sheetData>
    <row r="1" spans="1:22" ht="24.95" customHeight="1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  <c r="T1" s="186"/>
      <c r="U1" s="185"/>
      <c r="V1" s="159"/>
    </row>
    <row r="2" spans="1:22" ht="24.95" customHeight="1">
      <c r="A2" s="185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6"/>
      <c r="T2" s="186"/>
      <c r="U2" s="185"/>
      <c r="V2" s="159"/>
    </row>
    <row r="3" spans="1:22" ht="24.95" customHeight="1">
      <c r="A3" s="260" t="s">
        <v>4</v>
      </c>
      <c r="B3" s="262"/>
      <c r="C3" s="264" t="s">
        <v>6</v>
      </c>
      <c r="D3" s="257" t="s">
        <v>111</v>
      </c>
      <c r="E3" s="258"/>
      <c r="F3" s="258"/>
      <c r="G3" s="259"/>
      <c r="H3" s="257" t="s">
        <v>112</v>
      </c>
      <c r="I3" s="258"/>
      <c r="J3" s="258"/>
      <c r="K3" s="259"/>
      <c r="L3" s="257" t="s">
        <v>113</v>
      </c>
      <c r="M3" s="258"/>
      <c r="N3" s="258"/>
      <c r="O3" s="259"/>
      <c r="P3" s="257" t="s">
        <v>114</v>
      </c>
      <c r="Q3" s="258"/>
      <c r="R3" s="258"/>
      <c r="S3" s="259"/>
      <c r="T3" s="224" t="s">
        <v>128</v>
      </c>
      <c r="U3" s="187"/>
      <c r="V3" s="159"/>
    </row>
    <row r="4" spans="1:22" ht="24.95" customHeight="1">
      <c r="A4" s="261"/>
      <c r="B4" s="263"/>
      <c r="C4" s="265"/>
      <c r="D4" s="217" t="s">
        <v>115</v>
      </c>
      <c r="E4" s="217" t="s">
        <v>116</v>
      </c>
      <c r="F4" s="217" t="s">
        <v>117</v>
      </c>
      <c r="G4" s="226" t="s">
        <v>118</v>
      </c>
      <c r="H4" s="218" t="s">
        <v>119</v>
      </c>
      <c r="I4" s="217" t="s">
        <v>120</v>
      </c>
      <c r="J4" s="217" t="s">
        <v>121</v>
      </c>
      <c r="K4" s="234" t="s">
        <v>118</v>
      </c>
      <c r="L4" s="219" t="s">
        <v>122</v>
      </c>
      <c r="M4" s="217" t="s">
        <v>123</v>
      </c>
      <c r="N4" s="217" t="s">
        <v>124</v>
      </c>
      <c r="O4" s="226" t="s">
        <v>118</v>
      </c>
      <c r="P4" s="218" t="s">
        <v>125</v>
      </c>
      <c r="Q4" s="217" t="s">
        <v>126</v>
      </c>
      <c r="R4" s="217" t="s">
        <v>127</v>
      </c>
      <c r="S4" s="234" t="s">
        <v>118</v>
      </c>
      <c r="T4" s="225" t="s">
        <v>129</v>
      </c>
      <c r="U4" s="188"/>
      <c r="V4" s="159"/>
    </row>
    <row r="5" spans="1:22" ht="24.95" customHeight="1">
      <c r="A5" s="189">
        <v>1</v>
      </c>
      <c r="B5" s="190"/>
      <c r="C5" s="191">
        <v>3</v>
      </c>
      <c r="D5" s="191"/>
      <c r="E5" s="191"/>
      <c r="F5" s="191"/>
      <c r="G5" s="227"/>
      <c r="H5" s="215"/>
      <c r="I5" s="191"/>
      <c r="J5" s="191"/>
      <c r="K5" s="235"/>
      <c r="L5" s="213"/>
      <c r="M5" s="191"/>
      <c r="N5" s="191"/>
      <c r="O5" s="227"/>
      <c r="P5" s="215"/>
      <c r="Q5" s="191"/>
      <c r="R5" s="191"/>
      <c r="S5" s="235"/>
      <c r="T5" s="213"/>
      <c r="U5" s="191"/>
      <c r="V5" s="159"/>
    </row>
    <row r="6" spans="1:22" ht="24.95" customHeight="1">
      <c r="A6" s="192"/>
      <c r="B6" s="193"/>
      <c r="C6" s="194"/>
      <c r="D6" s="194"/>
      <c r="E6" s="194"/>
      <c r="F6" s="194"/>
      <c r="G6" s="228"/>
      <c r="H6" s="216"/>
      <c r="I6" s="194"/>
      <c r="J6" s="194"/>
      <c r="K6" s="232"/>
      <c r="L6" s="214"/>
      <c r="M6" s="194"/>
      <c r="N6" s="194"/>
      <c r="O6" s="231"/>
      <c r="P6" s="216"/>
      <c r="Q6" s="194"/>
      <c r="R6" s="194"/>
      <c r="S6" s="232"/>
      <c r="T6" s="214"/>
      <c r="U6" s="194"/>
      <c r="V6" s="159"/>
    </row>
    <row r="7" spans="1:22" ht="24.95" customHeight="1">
      <c r="A7" s="195"/>
      <c r="B7" s="196"/>
      <c r="C7" s="197">
        <f>C9+C72+C82+C91</f>
        <v>11750323932</v>
      </c>
      <c r="D7" s="197">
        <f t="shared" ref="D7:U7" si="0">D9+D72+D82+D91</f>
        <v>3192344961.1446724</v>
      </c>
      <c r="E7" s="197">
        <f t="shared" si="0"/>
        <v>1000624974.4177797</v>
      </c>
      <c r="F7" s="197">
        <f t="shared" si="0"/>
        <v>730364736.77262807</v>
      </c>
      <c r="G7" s="229">
        <f t="shared" si="0"/>
        <v>4923333305.7457695</v>
      </c>
      <c r="H7" s="197">
        <f t="shared" si="0"/>
        <v>3600207047.2530241</v>
      </c>
      <c r="I7" s="197">
        <f t="shared" si="0"/>
        <v>519828365.69579124</v>
      </c>
      <c r="J7" s="197">
        <f t="shared" si="0"/>
        <v>406895718.51967472</v>
      </c>
      <c r="K7" s="229">
        <f t="shared" si="0"/>
        <v>4526927080.7840958</v>
      </c>
      <c r="L7" s="197">
        <f t="shared" si="0"/>
        <v>496772768.7350477</v>
      </c>
      <c r="M7" s="197">
        <f t="shared" si="0"/>
        <v>476403094.4546845</v>
      </c>
      <c r="N7" s="197">
        <f t="shared" si="0"/>
        <v>413722051.02399552</v>
      </c>
      <c r="O7" s="229">
        <f t="shared" si="0"/>
        <v>1386891833.6479239</v>
      </c>
      <c r="P7" s="197">
        <f t="shared" si="0"/>
        <v>304991440.35282999</v>
      </c>
      <c r="Q7" s="197">
        <f t="shared" si="0"/>
        <v>298880306.73796552</v>
      </c>
      <c r="R7" s="197">
        <f t="shared" si="0"/>
        <v>309305099.9985289</v>
      </c>
      <c r="S7" s="229">
        <f t="shared" si="0"/>
        <v>913169250</v>
      </c>
      <c r="T7" s="197">
        <f t="shared" si="0"/>
        <v>11750321310</v>
      </c>
      <c r="U7" s="197">
        <f t="shared" si="0"/>
        <v>0</v>
      </c>
      <c r="V7" s="159"/>
    </row>
    <row r="8" spans="1:22" ht="24.95" customHeight="1">
      <c r="A8" s="195"/>
      <c r="B8" s="196"/>
      <c r="C8" s="197"/>
      <c r="D8" s="220">
        <f>D7/C7*100</f>
        <v>27.168144296438214</v>
      </c>
      <c r="E8" s="220">
        <f>(E7+D7)/C7*100</f>
        <v>35.683866758290932</v>
      </c>
      <c r="F8" s="220">
        <f>(F7+E7+D7)/C7*100</f>
        <v>41.899565499868643</v>
      </c>
      <c r="G8" s="230">
        <f>AVERAGE(D8:F8)</f>
        <v>34.917192184865932</v>
      </c>
      <c r="H8" s="221">
        <f>H7/C7*100+F8</f>
        <v>72.538780793742163</v>
      </c>
      <c r="I8" s="220">
        <f>I7/C7*100+H8</f>
        <v>76.962730028708592</v>
      </c>
      <c r="J8" s="220">
        <f>J7/C7*100+I8</f>
        <v>80.425576847863624</v>
      </c>
      <c r="K8" s="230">
        <f>AVERAGE(H8:J8)</f>
        <v>76.642362556771459</v>
      </c>
      <c r="L8" s="222">
        <f>L7/C7*100+J8</f>
        <v>84.653313645673705</v>
      </c>
      <c r="M8" s="220">
        <f>M7/C7*100+L8</f>
        <v>88.707696292583393</v>
      </c>
      <c r="N8" s="220">
        <f>N7/C7*100+M8</f>
        <v>92.228637956985466</v>
      </c>
      <c r="O8" s="230">
        <f>AVERAGE(L8:N8)</f>
        <v>88.529882631747526</v>
      </c>
      <c r="P8" s="221">
        <f>P7/C7*100+N8</f>
        <v>94.824238232499894</v>
      </c>
      <c r="Q8" s="220">
        <f>Q7/C7*100+P8</f>
        <v>97.367830294026092</v>
      </c>
      <c r="R8" s="223">
        <f>R7/C7*100+Q8</f>
        <v>100.00014155445177</v>
      </c>
      <c r="S8" s="230"/>
      <c r="T8" s="197"/>
      <c r="U8" s="197"/>
      <c r="V8" s="159"/>
    </row>
    <row r="9" spans="1:22" ht="24.95" customHeight="1">
      <c r="A9" s="198" t="s">
        <v>19</v>
      </c>
      <c r="B9" s="199" t="s">
        <v>20</v>
      </c>
      <c r="C9" s="200">
        <f>C10+C25+C32+C35+C38+C53+C58+C65</f>
        <v>9865950932</v>
      </c>
      <c r="D9" s="200">
        <f t="shared" ref="D9:U9" si="1">D10+D25+D32+D35+D38+D53+D58+D65</f>
        <v>3025835433.7920055</v>
      </c>
      <c r="E9" s="200">
        <f t="shared" si="1"/>
        <v>864029884.18045294</v>
      </c>
      <c r="F9" s="200">
        <f t="shared" si="1"/>
        <v>522618592.97764862</v>
      </c>
      <c r="G9" s="229">
        <f t="shared" si="1"/>
        <v>4412482805.7457695</v>
      </c>
      <c r="H9" s="200">
        <f t="shared" si="1"/>
        <v>3383201796.0255451</v>
      </c>
      <c r="I9" s="200">
        <f t="shared" si="1"/>
        <v>368468995.44284844</v>
      </c>
      <c r="J9" s="200">
        <f t="shared" si="1"/>
        <v>240530311.77901992</v>
      </c>
      <c r="K9" s="229">
        <f t="shared" si="1"/>
        <v>3992198080.7840953</v>
      </c>
      <c r="L9" s="200">
        <f t="shared" si="1"/>
        <v>259424240.05547205</v>
      </c>
      <c r="M9" s="200">
        <f t="shared" si="1"/>
        <v>306046472.03851241</v>
      </c>
      <c r="N9" s="200">
        <f t="shared" si="1"/>
        <v>215923895.09086338</v>
      </c>
      <c r="O9" s="229">
        <f t="shared" si="1"/>
        <v>781390333.64792395</v>
      </c>
      <c r="P9" s="200">
        <f t="shared" si="1"/>
        <v>200701760.2340391</v>
      </c>
      <c r="Q9" s="200">
        <f t="shared" si="1"/>
        <v>245609611.41082513</v>
      </c>
      <c r="R9" s="200">
        <f t="shared" si="1"/>
        <v>233571899.99919558</v>
      </c>
      <c r="S9" s="229">
        <f t="shared" si="1"/>
        <v>679877750</v>
      </c>
      <c r="T9" s="200">
        <f t="shared" si="1"/>
        <v>9865948810</v>
      </c>
      <c r="U9" s="200">
        <f t="shared" si="1"/>
        <v>0</v>
      </c>
      <c r="V9" s="160"/>
    </row>
    <row r="10" spans="1:22" ht="24.95" customHeight="1">
      <c r="A10" s="202" t="s">
        <v>21</v>
      </c>
      <c r="B10" s="203" t="s">
        <v>22</v>
      </c>
      <c r="C10" s="204">
        <f>SUM(C11:C23)</f>
        <v>637120500</v>
      </c>
      <c r="D10" s="204">
        <f t="shared" ref="D10:T10" si="2">SUM(D11:D23)</f>
        <v>11570025.622113431</v>
      </c>
      <c r="E10" s="204">
        <f t="shared" si="2"/>
        <v>94830059.883569926</v>
      </c>
      <c r="F10" s="204">
        <f t="shared" si="2"/>
        <v>85025114.654046386</v>
      </c>
      <c r="G10" s="229">
        <f t="shared" si="2"/>
        <v>191425019.74576998</v>
      </c>
      <c r="H10" s="204">
        <f t="shared" si="2"/>
        <v>35335130.259502508</v>
      </c>
      <c r="I10" s="204">
        <f t="shared" si="2"/>
        <v>48860148.105985269</v>
      </c>
      <c r="J10" s="204">
        <f t="shared" si="2"/>
        <v>44095165.774536811</v>
      </c>
      <c r="K10" s="229">
        <f t="shared" si="2"/>
        <v>128290051.78409536</v>
      </c>
      <c r="L10" s="204">
        <f t="shared" si="2"/>
        <v>56915204.585789956</v>
      </c>
      <c r="M10" s="204">
        <f t="shared" si="2"/>
        <v>113055376.99801017</v>
      </c>
      <c r="N10" s="204">
        <f t="shared" si="2"/>
        <v>36575503.289643534</v>
      </c>
      <c r="O10" s="229">
        <f t="shared" si="2"/>
        <v>206545088.64792389</v>
      </c>
      <c r="P10" s="204">
        <f t="shared" si="2"/>
        <v>11070569.142011052</v>
      </c>
      <c r="Q10" s="204">
        <f t="shared" si="2"/>
        <v>7040585.5438091895</v>
      </c>
      <c r="R10" s="204">
        <f t="shared" si="2"/>
        <v>92750600</v>
      </c>
      <c r="S10" s="229">
        <f t="shared" si="2"/>
        <v>110860000</v>
      </c>
      <c r="T10" s="204">
        <f t="shared" si="2"/>
        <v>637120000</v>
      </c>
      <c r="U10" s="204"/>
      <c r="V10" s="159"/>
    </row>
    <row r="11" spans="1:22" ht="24.95" customHeight="1">
      <c r="A11" s="192">
        <v>1</v>
      </c>
      <c r="B11" s="205" t="s">
        <v>23</v>
      </c>
      <c r="C11" s="194">
        <v>349290000</v>
      </c>
      <c r="D11" s="194">
        <v>4510000</v>
      </c>
      <c r="E11" s="194">
        <v>81880000</v>
      </c>
      <c r="F11" s="194">
        <v>29620000</v>
      </c>
      <c r="G11" s="231">
        <f>F11+E11+D11</f>
        <v>116010000</v>
      </c>
      <c r="H11" s="216">
        <v>25340000</v>
      </c>
      <c r="I11" s="194">
        <v>41835000</v>
      </c>
      <c r="J11" s="194">
        <v>34910000</v>
      </c>
      <c r="K11" s="232">
        <f>SUM(H11:J11)</f>
        <v>102085000</v>
      </c>
      <c r="L11" s="214">
        <v>51030000</v>
      </c>
      <c r="M11" s="194">
        <v>54235000</v>
      </c>
      <c r="N11" s="194">
        <v>13070000</v>
      </c>
      <c r="O11" s="231">
        <f>SUM(L11:N11)</f>
        <v>118335000</v>
      </c>
      <c r="P11" s="216">
        <v>3750000</v>
      </c>
      <c r="Q11" s="194">
        <v>5360000</v>
      </c>
      <c r="R11" s="206">
        <v>3750000</v>
      </c>
      <c r="S11" s="232">
        <f>SUM(P11:R11)</f>
        <v>12860000</v>
      </c>
      <c r="T11" s="214">
        <f>S11+O11+K11+G11</f>
        <v>349290000</v>
      </c>
      <c r="U11" s="194"/>
      <c r="V11" s="159"/>
    </row>
    <row r="12" spans="1:22" ht="24.95" customHeight="1">
      <c r="A12" s="192"/>
      <c r="B12" s="205"/>
      <c r="C12" s="194"/>
      <c r="D12" s="220">
        <f>D11/C11*100</f>
        <v>1.2911907011365913</v>
      </c>
      <c r="E12" s="220">
        <f>(E11+D11)/C11*100</f>
        <v>24.733029860574305</v>
      </c>
      <c r="F12" s="220">
        <f>(F11+E11+D11)/C11*100</f>
        <v>33.213089409945887</v>
      </c>
      <c r="G12" s="230">
        <f>AVERAGE(D12:F12)</f>
        <v>19.745769990552262</v>
      </c>
      <c r="H12" s="221">
        <f>H11/C11*100+F12</f>
        <v>40.467806120988286</v>
      </c>
      <c r="I12" s="220">
        <f>I11/C11*100+H12</f>
        <v>52.444959775544675</v>
      </c>
      <c r="J12" s="220">
        <f>J11/C11*100+I12</f>
        <v>62.43952016948667</v>
      </c>
      <c r="K12" s="230">
        <f>AVERAGE(H12:J12)</f>
        <v>51.784095355339879</v>
      </c>
      <c r="L12" s="222">
        <f>L11/C11*100+J12</f>
        <v>77.049156861061007</v>
      </c>
      <c r="M12" s="220">
        <f>M11/C11*100+L12</f>
        <v>92.576369206103806</v>
      </c>
      <c r="N12" s="220">
        <f>N11/C11*100+M12</f>
        <v>96.318245583898758</v>
      </c>
      <c r="O12" s="230">
        <f>AVERAGE(L12:N12)</f>
        <v>88.647923883687852</v>
      </c>
      <c r="P12" s="221">
        <f>P11/C11*100+N12</f>
        <v>97.391852042715215</v>
      </c>
      <c r="Q12" s="220">
        <f>Q11/C11*100+P12</f>
        <v>98.926393541183529</v>
      </c>
      <c r="R12" s="223">
        <f>R11/C11*100+Q12</f>
        <v>99.999999999999986</v>
      </c>
      <c r="S12" s="230"/>
      <c r="T12" s="222"/>
      <c r="U12" s="220"/>
      <c r="V12" s="159"/>
    </row>
    <row r="13" spans="1:22" ht="24.95" customHeight="1">
      <c r="A13" s="192">
        <v>2</v>
      </c>
      <c r="B13" s="205" t="s">
        <v>24</v>
      </c>
      <c r="C13" s="194">
        <v>57720000</v>
      </c>
      <c r="D13" s="194">
        <v>0</v>
      </c>
      <c r="E13" s="194">
        <v>0</v>
      </c>
      <c r="F13" s="194">
        <v>0</v>
      </c>
      <c r="G13" s="231">
        <f>F13+E13+D13</f>
        <v>0</v>
      </c>
      <c r="H13" s="216">
        <v>0</v>
      </c>
      <c r="I13" s="194">
        <v>0</v>
      </c>
      <c r="J13" s="194">
        <v>0</v>
      </c>
      <c r="K13" s="232">
        <f>SUM(H13:J13)</f>
        <v>0</v>
      </c>
      <c r="L13" s="214">
        <v>1665000</v>
      </c>
      <c r="M13" s="194">
        <v>51095000</v>
      </c>
      <c r="N13" s="194">
        <v>1665000</v>
      </c>
      <c r="O13" s="231">
        <f>SUM(L13:N13)</f>
        <v>54425000</v>
      </c>
      <c r="P13" s="216">
        <v>0</v>
      </c>
      <c r="Q13" s="194">
        <v>0</v>
      </c>
      <c r="R13" s="206">
        <v>3295000</v>
      </c>
      <c r="S13" s="232">
        <f>SUM(P13:R13)</f>
        <v>3295000</v>
      </c>
      <c r="T13" s="214">
        <f>S13+O13+K13+G13</f>
        <v>57720000</v>
      </c>
      <c r="U13" s="194"/>
      <c r="V13" s="159"/>
    </row>
    <row r="14" spans="1:22" ht="24.95" customHeight="1">
      <c r="A14" s="192"/>
      <c r="B14" s="205"/>
      <c r="C14" s="194"/>
      <c r="D14" s="220">
        <f>D13/C13*100</f>
        <v>0</v>
      </c>
      <c r="E14" s="220">
        <f>(E13+D13)/C13*100</f>
        <v>0</v>
      </c>
      <c r="F14" s="220">
        <f>(F13+E13+D13)/C13*100</f>
        <v>0</v>
      </c>
      <c r="G14" s="230"/>
      <c r="H14" s="221">
        <f>H13/C13*100+F14</f>
        <v>0</v>
      </c>
      <c r="I14" s="220">
        <f>I13/C13*100+H14</f>
        <v>0</v>
      </c>
      <c r="J14" s="220">
        <f>J13/C13*100+I14</f>
        <v>0</v>
      </c>
      <c r="K14" s="233"/>
      <c r="L14" s="222">
        <f>L13/C13*100+J14</f>
        <v>2.8846153846153846</v>
      </c>
      <c r="M14" s="220">
        <f>M13/C13*100+L14</f>
        <v>91.406791406791413</v>
      </c>
      <c r="N14" s="220">
        <f>N13/C13*100+M14</f>
        <v>94.2914067914068</v>
      </c>
      <c r="O14" s="230"/>
      <c r="P14" s="221">
        <f>P13/C13*100+N14</f>
        <v>94.2914067914068</v>
      </c>
      <c r="Q14" s="220">
        <f>Q13/C13*100+P14</f>
        <v>94.2914067914068</v>
      </c>
      <c r="R14" s="223">
        <f>R13/C13*100+Q14</f>
        <v>100.00000000000001</v>
      </c>
      <c r="S14" s="233"/>
      <c r="T14" s="222"/>
      <c r="U14" s="220"/>
      <c r="V14" s="159"/>
    </row>
    <row r="15" spans="1:22" ht="24.95" customHeight="1">
      <c r="A15" s="192">
        <v>3</v>
      </c>
      <c r="B15" s="205" t="s">
        <v>25</v>
      </c>
      <c r="C15" s="194">
        <v>11300000</v>
      </c>
      <c r="D15" s="194">
        <v>0</v>
      </c>
      <c r="E15" s="194">
        <v>0</v>
      </c>
      <c r="F15" s="194">
        <v>0</v>
      </c>
      <c r="G15" s="231">
        <f>F15+E15+D15</f>
        <v>0</v>
      </c>
      <c r="H15" s="216">
        <v>0</v>
      </c>
      <c r="I15" s="194">
        <v>0</v>
      </c>
      <c r="J15" s="194">
        <v>0</v>
      </c>
      <c r="K15" s="232">
        <f>SUM(H15:J15)</f>
        <v>0</v>
      </c>
      <c r="L15" s="214">
        <v>2220000</v>
      </c>
      <c r="M15" s="194">
        <v>5505000</v>
      </c>
      <c r="N15" s="194">
        <v>3575000</v>
      </c>
      <c r="O15" s="231">
        <f>SUM(L15:N15)</f>
        <v>11300000</v>
      </c>
      <c r="P15" s="216">
        <v>0</v>
      </c>
      <c r="Q15" s="194">
        <v>0</v>
      </c>
      <c r="R15" s="206">
        <v>0</v>
      </c>
      <c r="S15" s="232">
        <f>SUM(P15:R15)</f>
        <v>0</v>
      </c>
      <c r="T15" s="214">
        <f>S15+O15+K15+G15</f>
        <v>11300000</v>
      </c>
      <c r="U15" s="194"/>
      <c r="V15" s="159"/>
    </row>
    <row r="16" spans="1:22" ht="24.95" customHeight="1">
      <c r="A16" s="192"/>
      <c r="B16" s="205"/>
      <c r="C16" s="194"/>
      <c r="D16" s="220">
        <f>D15/C15*100</f>
        <v>0</v>
      </c>
      <c r="E16" s="220">
        <f>(E15+D15)/C15*100</f>
        <v>0</v>
      </c>
      <c r="F16" s="220">
        <f>(F15+E15+D15)/C15*100</f>
        <v>0</v>
      </c>
      <c r="G16" s="230"/>
      <c r="H16" s="221">
        <f>H15/C15*100+F16</f>
        <v>0</v>
      </c>
      <c r="I16" s="220">
        <f>I15/C15*100+H16</f>
        <v>0</v>
      </c>
      <c r="J16" s="220">
        <f>J15/C15*100+I16</f>
        <v>0</v>
      </c>
      <c r="K16" s="233"/>
      <c r="L16" s="222">
        <f>L15/C15*100+J16</f>
        <v>19.646017699115045</v>
      </c>
      <c r="M16" s="220">
        <f>M15/C15*100+L16</f>
        <v>68.362831858407077</v>
      </c>
      <c r="N16" s="220">
        <f>N15/C15*100+M16</f>
        <v>100</v>
      </c>
      <c r="O16" s="230"/>
      <c r="P16" s="221">
        <f>P15/C15*100+N16</f>
        <v>100</v>
      </c>
      <c r="Q16" s="220">
        <f>Q15/C15*100+P16</f>
        <v>100</v>
      </c>
      <c r="R16" s="223">
        <f>R15/C15*100+Q16</f>
        <v>100</v>
      </c>
      <c r="S16" s="233"/>
      <c r="T16" s="222"/>
      <c r="U16" s="220"/>
      <c r="V16" s="159"/>
    </row>
    <row r="17" spans="1:22" ht="24.95" customHeight="1">
      <c r="A17" s="192">
        <v>4</v>
      </c>
      <c r="B17" s="205" t="s">
        <v>26</v>
      </c>
      <c r="C17" s="194">
        <v>11300000</v>
      </c>
      <c r="D17" s="194">
        <v>2300000</v>
      </c>
      <c r="E17" s="194">
        <v>0</v>
      </c>
      <c r="F17" s="194">
        <v>0</v>
      </c>
      <c r="G17" s="231">
        <f>F17+E17+D17</f>
        <v>2300000</v>
      </c>
      <c r="H17" s="216">
        <v>0</v>
      </c>
      <c r="I17" s="194">
        <v>0</v>
      </c>
      <c r="J17" s="194">
        <v>0</v>
      </c>
      <c r="K17" s="232">
        <f>SUM(H17:J17)</f>
        <v>0</v>
      </c>
      <c r="L17" s="214">
        <v>0</v>
      </c>
      <c r="M17" s="194">
        <v>0</v>
      </c>
      <c r="N17" s="194">
        <v>0</v>
      </c>
      <c r="O17" s="231">
        <f>SUM(L17:N17)</f>
        <v>0</v>
      </c>
      <c r="P17" s="216">
        <v>7320000</v>
      </c>
      <c r="Q17" s="194">
        <v>1680000</v>
      </c>
      <c r="R17" s="206">
        <v>0</v>
      </c>
      <c r="S17" s="232">
        <f>SUM(P17:R17)</f>
        <v>9000000</v>
      </c>
      <c r="T17" s="214">
        <f>S17+O17+K17+G17</f>
        <v>11300000</v>
      </c>
      <c r="U17" s="194"/>
      <c r="V17" s="159"/>
    </row>
    <row r="18" spans="1:22" ht="24.95" customHeight="1">
      <c r="A18" s="192"/>
      <c r="B18" s="205"/>
      <c r="C18" s="194"/>
      <c r="D18" s="220">
        <f>D17/C17*100</f>
        <v>20.353982300884958</v>
      </c>
      <c r="E18" s="220">
        <f>(E17+D17)/C17*100</f>
        <v>20.353982300884958</v>
      </c>
      <c r="F18" s="220">
        <f>(F17+E17+D17)/C17*100</f>
        <v>20.353982300884958</v>
      </c>
      <c r="G18" s="230"/>
      <c r="H18" s="221">
        <f>H17/C17*100+F18</f>
        <v>20.353982300884958</v>
      </c>
      <c r="I18" s="220">
        <f>I17/C17*100+H18</f>
        <v>20.353982300884958</v>
      </c>
      <c r="J18" s="220">
        <f>J17/C17*100+I18</f>
        <v>20.353982300884958</v>
      </c>
      <c r="K18" s="233"/>
      <c r="L18" s="222">
        <f>L17/C17*100+J18</f>
        <v>20.353982300884958</v>
      </c>
      <c r="M18" s="220">
        <f>M17/C17*100+L18</f>
        <v>20.353982300884958</v>
      </c>
      <c r="N18" s="220">
        <f>N17/C17*100+M18</f>
        <v>20.353982300884958</v>
      </c>
      <c r="O18" s="230"/>
      <c r="P18" s="221">
        <f>P17/C17*100+N18</f>
        <v>85.13274336283186</v>
      </c>
      <c r="Q18" s="220">
        <f>Q17/C17*100+P18</f>
        <v>100</v>
      </c>
      <c r="R18" s="223">
        <f>R17/C17*100+Q18</f>
        <v>100</v>
      </c>
      <c r="S18" s="233"/>
      <c r="T18" s="222"/>
      <c r="U18" s="220"/>
      <c r="V18" s="159"/>
    </row>
    <row r="19" spans="1:22" ht="24.95" customHeight="1">
      <c r="A19" s="192">
        <v>5</v>
      </c>
      <c r="B19" s="205" t="s">
        <v>27</v>
      </c>
      <c r="C19" s="194">
        <v>11300000</v>
      </c>
      <c r="D19" s="194">
        <v>0</v>
      </c>
      <c r="E19" s="194">
        <v>0</v>
      </c>
      <c r="F19" s="194">
        <v>0</v>
      </c>
      <c r="G19" s="231">
        <f>F19+E19+D19</f>
        <v>0</v>
      </c>
      <c r="H19" s="216">
        <v>0</v>
      </c>
      <c r="I19" s="194">
        <v>0</v>
      </c>
      <c r="J19" s="194">
        <v>0</v>
      </c>
      <c r="K19" s="232">
        <f>SUM(H19:J19)</f>
        <v>0</v>
      </c>
      <c r="L19" s="214">
        <v>0</v>
      </c>
      <c r="M19" s="194">
        <v>2220000</v>
      </c>
      <c r="N19" s="194">
        <v>9080000</v>
      </c>
      <c r="O19" s="231">
        <f>SUM(L19:N19)</f>
        <v>11300000</v>
      </c>
      <c r="P19" s="216">
        <v>0</v>
      </c>
      <c r="Q19" s="194">
        <v>0</v>
      </c>
      <c r="R19" s="206">
        <v>0</v>
      </c>
      <c r="S19" s="232">
        <f>SUM(P19:R19)</f>
        <v>0</v>
      </c>
      <c r="T19" s="214">
        <f>S19+O19+K19+G19</f>
        <v>11300000</v>
      </c>
      <c r="U19" s="194"/>
      <c r="V19" s="159"/>
    </row>
    <row r="20" spans="1:22" ht="24.95" customHeight="1">
      <c r="A20" s="192"/>
      <c r="B20" s="205"/>
      <c r="C20" s="194"/>
      <c r="D20" s="220">
        <f>D19/C19*100</f>
        <v>0</v>
      </c>
      <c r="E20" s="220">
        <f>(E19+D19)/C19*100</f>
        <v>0</v>
      </c>
      <c r="F20" s="220">
        <f>(F19+E19+D19)/C19*100</f>
        <v>0</v>
      </c>
      <c r="G20" s="230"/>
      <c r="H20" s="221">
        <f>H19/C19*100+F20</f>
        <v>0</v>
      </c>
      <c r="I20" s="220">
        <f>I19/C19*100+H20</f>
        <v>0</v>
      </c>
      <c r="J20" s="220">
        <f>J19/C19*100+I20</f>
        <v>0</v>
      </c>
      <c r="K20" s="233"/>
      <c r="L20" s="222">
        <f>L19/C19*100+J20</f>
        <v>0</v>
      </c>
      <c r="M20" s="220">
        <f>M19/C19*100+L20</f>
        <v>19.646017699115045</v>
      </c>
      <c r="N20" s="220">
        <f>N19/C19*100+M20</f>
        <v>100</v>
      </c>
      <c r="O20" s="230"/>
      <c r="P20" s="221">
        <f>P19/C19*100+N20</f>
        <v>100</v>
      </c>
      <c r="Q20" s="220">
        <f>Q19/C19*100+P20</f>
        <v>100</v>
      </c>
      <c r="R20" s="223">
        <f>R19/C19*100+Q20</f>
        <v>100</v>
      </c>
      <c r="S20" s="233"/>
      <c r="T20" s="222"/>
      <c r="U20" s="220"/>
      <c r="V20" s="159"/>
    </row>
    <row r="21" spans="1:22" ht="24.95" customHeight="1">
      <c r="A21" s="192">
        <v>6</v>
      </c>
      <c r="B21" s="205" t="s">
        <v>28</v>
      </c>
      <c r="C21" s="194">
        <v>119690000</v>
      </c>
      <c r="D21" s="194">
        <v>4760000</v>
      </c>
      <c r="E21" s="194">
        <v>12950000</v>
      </c>
      <c r="F21" s="194">
        <v>55405000</v>
      </c>
      <c r="G21" s="231">
        <f>F21+E21+D21</f>
        <v>73115000</v>
      </c>
      <c r="H21" s="216">
        <v>9995000</v>
      </c>
      <c r="I21" s="194">
        <v>7025000</v>
      </c>
      <c r="J21" s="194">
        <v>9185000</v>
      </c>
      <c r="K21" s="232">
        <f>SUM(H21:J21)</f>
        <v>26205000</v>
      </c>
      <c r="L21" s="214">
        <v>2000000</v>
      </c>
      <c r="M21" s="194">
        <v>0</v>
      </c>
      <c r="N21" s="194">
        <v>9185000</v>
      </c>
      <c r="O21" s="231">
        <f>SUM(L21:N21)</f>
        <v>11185000</v>
      </c>
      <c r="P21" s="216">
        <v>0</v>
      </c>
      <c r="Q21" s="194">
        <v>0</v>
      </c>
      <c r="R21" s="206">
        <v>9185000</v>
      </c>
      <c r="S21" s="232">
        <v>9185000</v>
      </c>
      <c r="T21" s="214">
        <f>S21+O21+K21+G21</f>
        <v>119690000</v>
      </c>
      <c r="U21" s="194"/>
      <c r="V21" s="159"/>
    </row>
    <row r="22" spans="1:22" ht="24.95" customHeight="1">
      <c r="A22" s="192"/>
      <c r="B22" s="205"/>
      <c r="C22" s="194"/>
      <c r="D22" s="220">
        <f>D21/C21*100</f>
        <v>3.9769404294427266</v>
      </c>
      <c r="E22" s="220">
        <f>(E21+D21)/C21*100</f>
        <v>14.796557774250147</v>
      </c>
      <c r="F22" s="220">
        <f>(F21+E21+D21)/C21*100</f>
        <v>61.086974684601891</v>
      </c>
      <c r="G22" s="230"/>
      <c r="H22" s="221">
        <f>H21/C21*100+F22</f>
        <v>69.437714094744763</v>
      </c>
      <c r="I22" s="220">
        <f>I21/C21*100+H22</f>
        <v>75.307043194920212</v>
      </c>
      <c r="J22" s="220">
        <f>J21/C21*100+I22</f>
        <v>82.981034338708326</v>
      </c>
      <c r="K22" s="233"/>
      <c r="L22" s="222">
        <f>L21/C21*100+J22</f>
        <v>84.652017712423756</v>
      </c>
      <c r="M22" s="220">
        <f>M21/C21*100+L22</f>
        <v>84.652017712423756</v>
      </c>
      <c r="N22" s="220">
        <f>N21/C21*100+M22</f>
        <v>92.326008856211871</v>
      </c>
      <c r="O22" s="230"/>
      <c r="P22" s="221">
        <f>P21/C21*100+N22</f>
        <v>92.326008856211871</v>
      </c>
      <c r="Q22" s="220">
        <f>Q21/C21*100+P22</f>
        <v>92.326008856211871</v>
      </c>
      <c r="R22" s="223">
        <f>R21/C21*100+Q22</f>
        <v>99.999999999999986</v>
      </c>
      <c r="S22" s="233"/>
      <c r="T22" s="222"/>
      <c r="U22" s="220"/>
      <c r="V22" s="159"/>
    </row>
    <row r="23" spans="1:22" ht="24.95" customHeight="1">
      <c r="A23" s="192">
        <v>7</v>
      </c>
      <c r="B23" s="205" t="s">
        <v>29</v>
      </c>
      <c r="C23" s="194">
        <v>76520500</v>
      </c>
      <c r="D23" s="194">
        <v>0</v>
      </c>
      <c r="E23" s="194">
        <v>0</v>
      </c>
      <c r="F23" s="194">
        <v>0</v>
      </c>
      <c r="G23" s="231">
        <f>F23+E23+D23</f>
        <v>0</v>
      </c>
      <c r="H23" s="216">
        <v>0</v>
      </c>
      <c r="I23" s="194">
        <v>0</v>
      </c>
      <c r="J23" s="194">
        <v>0</v>
      </c>
      <c r="K23" s="232">
        <f>SUM(H23:J23)</f>
        <v>0</v>
      </c>
      <c r="L23" s="214">
        <v>0</v>
      </c>
      <c r="M23" s="194">
        <v>0</v>
      </c>
      <c r="N23" s="194">
        <v>0</v>
      </c>
      <c r="O23" s="231">
        <f>SUM(L23:N23)</f>
        <v>0</v>
      </c>
      <c r="P23" s="216">
        <v>0</v>
      </c>
      <c r="Q23" s="194">
        <v>0</v>
      </c>
      <c r="R23" s="206">
        <v>76520000</v>
      </c>
      <c r="S23" s="232">
        <f>SUM(P23:R23)</f>
        <v>76520000</v>
      </c>
      <c r="T23" s="214">
        <f>S23+O23+K23+G23</f>
        <v>76520000</v>
      </c>
      <c r="U23" s="194"/>
      <c r="V23" s="159"/>
    </row>
    <row r="24" spans="1:22" ht="24.95" customHeight="1">
      <c r="A24" s="192"/>
      <c r="B24" s="205"/>
      <c r="C24" s="194"/>
      <c r="D24" s="220">
        <f>D23/C23*100</f>
        <v>0</v>
      </c>
      <c r="E24" s="220">
        <f>(E23+D23)/C23*100</f>
        <v>0</v>
      </c>
      <c r="F24" s="220">
        <f>(F23+E23+D23)/C23*100</f>
        <v>0</v>
      </c>
      <c r="G24" s="230"/>
      <c r="H24" s="221">
        <f>H23/C23*100+F24</f>
        <v>0</v>
      </c>
      <c r="I24" s="220">
        <f>I23/C23*100+H24</f>
        <v>0</v>
      </c>
      <c r="J24" s="220">
        <f>J23/C23*100+I24</f>
        <v>0</v>
      </c>
      <c r="K24" s="233"/>
      <c r="L24" s="222">
        <f>L23/C23*100+J24</f>
        <v>0</v>
      </c>
      <c r="M24" s="220">
        <f>M23/C23*100+L24</f>
        <v>0</v>
      </c>
      <c r="N24" s="220">
        <f>N23/C23*100+M24</f>
        <v>0</v>
      </c>
      <c r="O24" s="230"/>
      <c r="P24" s="221">
        <f>P23/C23*100+N24</f>
        <v>0</v>
      </c>
      <c r="Q24" s="220">
        <f>Q23/C23*100+P24</f>
        <v>0</v>
      </c>
      <c r="R24" s="223">
        <f>R23/C23*100+Q24</f>
        <v>99.999346580328151</v>
      </c>
      <c r="S24" s="233"/>
      <c r="T24" s="222"/>
      <c r="U24" s="220"/>
      <c r="V24" s="159"/>
    </row>
    <row r="25" spans="1:22" ht="24.95" customHeight="1">
      <c r="A25" s="202" t="s">
        <v>30</v>
      </c>
      <c r="B25" s="203" t="s">
        <v>31</v>
      </c>
      <c r="C25" s="204">
        <f>SUM(C26:C30)</f>
        <v>5809653720</v>
      </c>
      <c r="D25" s="204">
        <f t="shared" ref="D25:U25" si="3">SUM(D26:D30)</f>
        <v>2858252410</v>
      </c>
      <c r="E25" s="204">
        <f t="shared" si="3"/>
        <v>4280050</v>
      </c>
      <c r="F25" s="204">
        <f t="shared" si="3"/>
        <v>22579853.5625</v>
      </c>
      <c r="G25" s="229">
        <f t="shared" si="3"/>
        <v>2885112110</v>
      </c>
      <c r="H25" s="204">
        <f t="shared" si="3"/>
        <v>2858252513.5625</v>
      </c>
      <c r="I25" s="204">
        <f t="shared" si="3"/>
        <v>4280153.5625</v>
      </c>
      <c r="J25" s="204">
        <f t="shared" si="3"/>
        <v>21154950</v>
      </c>
      <c r="K25" s="229">
        <f t="shared" si="3"/>
        <v>2883687110</v>
      </c>
      <c r="L25" s="204">
        <f t="shared" si="3"/>
        <v>4280200</v>
      </c>
      <c r="M25" s="204">
        <f t="shared" si="3"/>
        <v>4280200</v>
      </c>
      <c r="N25" s="204">
        <f t="shared" si="3"/>
        <v>11867450</v>
      </c>
      <c r="O25" s="229">
        <f t="shared" si="3"/>
        <v>20427250</v>
      </c>
      <c r="P25" s="204">
        <f t="shared" si="3"/>
        <v>4280200</v>
      </c>
      <c r="Q25" s="204">
        <f t="shared" si="3"/>
        <v>11867450</v>
      </c>
      <c r="R25" s="204">
        <f t="shared" si="3"/>
        <v>4280200</v>
      </c>
      <c r="S25" s="229">
        <f t="shared" si="3"/>
        <v>20427250</v>
      </c>
      <c r="T25" s="204">
        <f t="shared" si="3"/>
        <v>5809653720</v>
      </c>
      <c r="U25" s="204">
        <f t="shared" si="3"/>
        <v>0</v>
      </c>
      <c r="V25" s="159"/>
    </row>
    <row r="26" spans="1:22" ht="24.95" customHeight="1">
      <c r="A26" s="192">
        <v>8</v>
      </c>
      <c r="B26" s="236" t="s">
        <v>32</v>
      </c>
      <c r="C26" s="194">
        <v>5707944720</v>
      </c>
      <c r="D26" s="194">
        <v>2853972360</v>
      </c>
      <c r="E26" s="194">
        <v>0</v>
      </c>
      <c r="F26" s="194">
        <v>0</v>
      </c>
      <c r="G26" s="232">
        <f>F26+E26+D26</f>
        <v>2853972360</v>
      </c>
      <c r="H26" s="214">
        <v>2853972360</v>
      </c>
      <c r="I26" s="194">
        <v>0</v>
      </c>
      <c r="J26" s="194">
        <v>0</v>
      </c>
      <c r="K26" s="232">
        <f>SUM(H26:J26)</f>
        <v>2853972360</v>
      </c>
      <c r="L26" s="214">
        <v>0</v>
      </c>
      <c r="M26" s="194">
        <v>0</v>
      </c>
      <c r="N26" s="194">
        <v>0</v>
      </c>
      <c r="O26" s="231">
        <f>SUM(L26:N26)</f>
        <v>0</v>
      </c>
      <c r="P26" s="216">
        <v>0</v>
      </c>
      <c r="Q26" s="194">
        <v>0</v>
      </c>
      <c r="R26" s="206">
        <v>0</v>
      </c>
      <c r="S26" s="232">
        <f>SUM(P26:R26)</f>
        <v>0</v>
      </c>
      <c r="T26" s="214">
        <f>S26+O26+K26+G26</f>
        <v>5707944720</v>
      </c>
      <c r="U26" s="194"/>
      <c r="V26" s="159"/>
    </row>
    <row r="27" spans="1:22" ht="24.95" customHeight="1">
      <c r="A27" s="192"/>
      <c r="B27" s="205"/>
      <c r="C27" s="194"/>
      <c r="D27" s="220">
        <f>D26/C26*100</f>
        <v>50</v>
      </c>
      <c r="E27" s="220">
        <f>(E26+D26)/C26*100</f>
        <v>50</v>
      </c>
      <c r="F27" s="220">
        <f>(F26+E26+D26)/C26*100</f>
        <v>50</v>
      </c>
      <c r="G27" s="233"/>
      <c r="H27" s="222">
        <f>H26/C26*100+F27</f>
        <v>100</v>
      </c>
      <c r="I27" s="220">
        <f>I26/C26*100+H27</f>
        <v>100</v>
      </c>
      <c r="J27" s="220">
        <f>J26/C26*100+I27</f>
        <v>100</v>
      </c>
      <c r="K27" s="233"/>
      <c r="L27" s="222">
        <f>L26/C26*100+J27</f>
        <v>100</v>
      </c>
      <c r="M27" s="220">
        <f>M26/C26*100+L27</f>
        <v>100</v>
      </c>
      <c r="N27" s="220">
        <f>N26/C26*100+M27</f>
        <v>100</v>
      </c>
      <c r="O27" s="230"/>
      <c r="P27" s="221">
        <f>P26/C26*100+N27</f>
        <v>100</v>
      </c>
      <c r="Q27" s="220">
        <f>Q26/C26*100+P27</f>
        <v>100</v>
      </c>
      <c r="R27" s="223">
        <f>R26/C26*100+Q27</f>
        <v>100</v>
      </c>
      <c r="S27" s="233"/>
      <c r="T27" s="222"/>
      <c r="U27" s="220"/>
      <c r="V27" s="159"/>
    </row>
    <row r="28" spans="1:22" ht="24.95" customHeight="1">
      <c r="A28" s="192">
        <v>9</v>
      </c>
      <c r="B28" s="205" t="s">
        <v>33</v>
      </c>
      <c r="C28" s="194">
        <v>20000000</v>
      </c>
      <c r="D28" s="194">
        <v>0</v>
      </c>
      <c r="E28" s="194">
        <v>0</v>
      </c>
      <c r="F28" s="194">
        <v>10712500</v>
      </c>
      <c r="G28" s="232">
        <f>F28+E28+D28</f>
        <v>10712500</v>
      </c>
      <c r="H28" s="214">
        <v>0</v>
      </c>
      <c r="I28" s="194">
        <v>0</v>
      </c>
      <c r="J28" s="194">
        <v>9287500</v>
      </c>
      <c r="K28" s="232">
        <f>SUM(H28:J28)</f>
        <v>9287500</v>
      </c>
      <c r="L28" s="214">
        <v>0</v>
      </c>
      <c r="M28" s="194">
        <v>0</v>
      </c>
      <c r="N28" s="194">
        <v>0</v>
      </c>
      <c r="O28" s="231">
        <f>SUM(L28:N28)</f>
        <v>0</v>
      </c>
      <c r="P28" s="216">
        <v>0</v>
      </c>
      <c r="Q28" s="194">
        <v>0</v>
      </c>
      <c r="R28" s="206">
        <v>0</v>
      </c>
      <c r="S28" s="232">
        <f>SUM(P28:R28)</f>
        <v>0</v>
      </c>
      <c r="T28" s="214">
        <f>S28+O28+K28+G28</f>
        <v>20000000</v>
      </c>
      <c r="U28" s="194"/>
      <c r="V28" s="159"/>
    </row>
    <row r="29" spans="1:22" ht="24.95" customHeight="1">
      <c r="A29" s="192"/>
      <c r="B29" s="205"/>
      <c r="C29" s="194"/>
      <c r="D29" s="220">
        <f>D28/C28*100</f>
        <v>0</v>
      </c>
      <c r="E29" s="220">
        <f>(E28+D28)/C28*100</f>
        <v>0</v>
      </c>
      <c r="F29" s="220">
        <f>(F28+E28+D28)/C28*100</f>
        <v>53.5625</v>
      </c>
      <c r="G29" s="233"/>
      <c r="H29" s="222">
        <f>H28/C28*100+F29</f>
        <v>53.5625</v>
      </c>
      <c r="I29" s="220">
        <f>I28/C28*100+H29</f>
        <v>53.5625</v>
      </c>
      <c r="J29" s="220">
        <f>J28/C28*100+I29</f>
        <v>100</v>
      </c>
      <c r="K29" s="233"/>
      <c r="L29" s="222">
        <f>L28/C28*100+J29</f>
        <v>100</v>
      </c>
      <c r="M29" s="220">
        <f>M28/C28*100+L29</f>
        <v>100</v>
      </c>
      <c r="N29" s="220">
        <f>N28/C28*100+M29</f>
        <v>100</v>
      </c>
      <c r="O29" s="230"/>
      <c r="P29" s="221">
        <f>P28/C28*100+N29</f>
        <v>100</v>
      </c>
      <c r="Q29" s="220">
        <f>Q28/C28*100+P29</f>
        <v>100</v>
      </c>
      <c r="R29" s="223">
        <f>R28/C28*100+Q29</f>
        <v>100</v>
      </c>
      <c r="S29" s="233"/>
      <c r="T29" s="222"/>
      <c r="U29" s="220"/>
      <c r="V29" s="159"/>
    </row>
    <row r="30" spans="1:22" ht="24.95" customHeight="1">
      <c r="A30" s="192">
        <v>10</v>
      </c>
      <c r="B30" s="205" t="s">
        <v>34</v>
      </c>
      <c r="C30" s="194">
        <v>81709000</v>
      </c>
      <c r="D30" s="194">
        <v>4280000</v>
      </c>
      <c r="E30" s="194">
        <v>4280000</v>
      </c>
      <c r="F30" s="194">
        <v>11867250</v>
      </c>
      <c r="G30" s="231">
        <f>F30+E30+D30</f>
        <v>20427250</v>
      </c>
      <c r="H30" s="216">
        <v>4280000</v>
      </c>
      <c r="I30" s="194">
        <v>4280000</v>
      </c>
      <c r="J30" s="194">
        <v>11867250</v>
      </c>
      <c r="K30" s="232">
        <f>SUM(H30:J30)</f>
        <v>20427250</v>
      </c>
      <c r="L30" s="214">
        <v>4280000</v>
      </c>
      <c r="M30" s="194">
        <v>4280000</v>
      </c>
      <c r="N30" s="194">
        <v>11867250</v>
      </c>
      <c r="O30" s="231">
        <f>SUM(L30:N30)</f>
        <v>20427250</v>
      </c>
      <c r="P30" s="216">
        <v>4280000</v>
      </c>
      <c r="Q30" s="194">
        <v>11867250</v>
      </c>
      <c r="R30" s="206">
        <v>4280000</v>
      </c>
      <c r="S30" s="232">
        <f>SUM(P30:R30)</f>
        <v>20427250</v>
      </c>
      <c r="T30" s="214">
        <f>S30+O30+K30+G30</f>
        <v>81709000</v>
      </c>
      <c r="U30" s="194"/>
      <c r="V30" s="159"/>
    </row>
    <row r="31" spans="1:22" ht="24.95" customHeight="1">
      <c r="A31" s="192"/>
      <c r="B31" s="205"/>
      <c r="C31" s="194"/>
      <c r="D31" s="220">
        <f>D30/C30*100</f>
        <v>5.2381010659780438</v>
      </c>
      <c r="E31" s="220">
        <f>(E30+D30)/C30*100</f>
        <v>10.476202131956088</v>
      </c>
      <c r="F31" s="220">
        <f>(F30+E30+D30)/C30*100</f>
        <v>25</v>
      </c>
      <c r="G31" s="230"/>
      <c r="H31" s="221">
        <f>H30/C30*100+F31</f>
        <v>30.238101065978043</v>
      </c>
      <c r="I31" s="220">
        <f>I30/C30*100+H31</f>
        <v>35.476202131956086</v>
      </c>
      <c r="J31" s="220">
        <f>J30/C30*100+I31</f>
        <v>50</v>
      </c>
      <c r="K31" s="233"/>
      <c r="L31" s="222">
        <f>L30/C30*100+J31</f>
        <v>55.238101065978043</v>
      </c>
      <c r="M31" s="220">
        <f>M30/C30*100+L31</f>
        <v>60.476202131956086</v>
      </c>
      <c r="N31" s="220">
        <f>N30/C30*100+M31</f>
        <v>75</v>
      </c>
      <c r="O31" s="230"/>
      <c r="P31" s="221">
        <f>P30/C30*100+N31</f>
        <v>80.238101065978043</v>
      </c>
      <c r="Q31" s="220">
        <f>Q30/C30*100+P31</f>
        <v>94.761898934021957</v>
      </c>
      <c r="R31" s="223">
        <f>R30/C30*100+Q31</f>
        <v>100</v>
      </c>
      <c r="S31" s="233"/>
      <c r="T31" s="222"/>
      <c r="U31" s="220"/>
      <c r="V31" s="159"/>
    </row>
    <row r="32" spans="1:22" ht="24.95" customHeight="1">
      <c r="A32" s="202" t="s">
        <v>35</v>
      </c>
      <c r="B32" s="203" t="s">
        <v>36</v>
      </c>
      <c r="C32" s="204">
        <f>SUM(C33)</f>
        <v>26612000</v>
      </c>
      <c r="D32" s="204">
        <f t="shared" ref="D32:U32" si="4">SUM(D33)</f>
        <v>1500000</v>
      </c>
      <c r="E32" s="204">
        <f t="shared" si="4"/>
        <v>1500000</v>
      </c>
      <c r="F32" s="204">
        <f t="shared" si="4"/>
        <v>1500000</v>
      </c>
      <c r="G32" s="229">
        <f t="shared" si="4"/>
        <v>4500000</v>
      </c>
      <c r="H32" s="204">
        <f t="shared" si="4"/>
        <v>1500000</v>
      </c>
      <c r="I32" s="204">
        <f t="shared" si="4"/>
        <v>1500000</v>
      </c>
      <c r="J32" s="204">
        <f t="shared" si="4"/>
        <v>9102000</v>
      </c>
      <c r="K32" s="229">
        <f t="shared" si="4"/>
        <v>12102000</v>
      </c>
      <c r="L32" s="204">
        <f t="shared" si="4"/>
        <v>2510000</v>
      </c>
      <c r="M32" s="204">
        <f t="shared" si="4"/>
        <v>1500000</v>
      </c>
      <c r="N32" s="204">
        <f t="shared" si="4"/>
        <v>1500000</v>
      </c>
      <c r="O32" s="229">
        <f t="shared" si="4"/>
        <v>5510000</v>
      </c>
      <c r="P32" s="204">
        <f t="shared" si="4"/>
        <v>1500000</v>
      </c>
      <c r="Q32" s="204">
        <f t="shared" si="4"/>
        <v>1500000</v>
      </c>
      <c r="R32" s="204">
        <f t="shared" si="4"/>
        <v>1500000</v>
      </c>
      <c r="S32" s="229">
        <f t="shared" si="4"/>
        <v>4500000</v>
      </c>
      <c r="T32" s="204">
        <f t="shared" si="4"/>
        <v>26612000</v>
      </c>
      <c r="U32" s="204">
        <f t="shared" si="4"/>
        <v>0</v>
      </c>
      <c r="V32" s="159"/>
    </row>
    <row r="33" spans="1:22" ht="24.95" customHeight="1">
      <c r="A33" s="192">
        <v>11</v>
      </c>
      <c r="B33" s="205" t="s">
        <v>37</v>
      </c>
      <c r="C33" s="194">
        <v>26612000</v>
      </c>
      <c r="D33" s="194">
        <v>1500000</v>
      </c>
      <c r="E33" s="194">
        <v>1500000</v>
      </c>
      <c r="F33" s="194">
        <v>1500000</v>
      </c>
      <c r="G33" s="231">
        <f>F33+E33+D33</f>
        <v>4500000</v>
      </c>
      <c r="H33" s="216">
        <v>1500000</v>
      </c>
      <c r="I33" s="194">
        <v>1500000</v>
      </c>
      <c r="J33" s="194">
        <v>9102000</v>
      </c>
      <c r="K33" s="232">
        <f>SUM(H33:J33)</f>
        <v>12102000</v>
      </c>
      <c r="L33" s="214">
        <v>2510000</v>
      </c>
      <c r="M33" s="194">
        <v>1500000</v>
      </c>
      <c r="N33" s="194">
        <v>1500000</v>
      </c>
      <c r="O33" s="231">
        <f>SUM(L33:N33)</f>
        <v>5510000</v>
      </c>
      <c r="P33" s="216">
        <v>1500000</v>
      </c>
      <c r="Q33" s="194">
        <v>1500000</v>
      </c>
      <c r="R33" s="206">
        <v>1500000</v>
      </c>
      <c r="S33" s="232">
        <f>SUM(P33:R33)</f>
        <v>4500000</v>
      </c>
      <c r="T33" s="214">
        <f>S33+O33+K33+G33</f>
        <v>26612000</v>
      </c>
      <c r="U33" s="194"/>
      <c r="V33" s="159"/>
    </row>
    <row r="34" spans="1:22" ht="24.95" customHeight="1">
      <c r="A34" s="192"/>
      <c r="B34" s="205"/>
      <c r="C34" s="194"/>
      <c r="D34" s="220">
        <f>D33/C33*100</f>
        <v>5.636554937622126</v>
      </c>
      <c r="E34" s="220">
        <f>(E33+D33)/C33*100</f>
        <v>11.273109875244252</v>
      </c>
      <c r="F34" s="220">
        <f>(F33+E33+D33)/C33*100</f>
        <v>16.909664812866374</v>
      </c>
      <c r="G34" s="230"/>
      <c r="H34" s="221">
        <f>H33/C33*100+F34</f>
        <v>22.5462197504885</v>
      </c>
      <c r="I34" s="220">
        <f>I33/C33*100+H34</f>
        <v>28.182774688110626</v>
      </c>
      <c r="J34" s="220">
        <f>J33/C33*100+I34</f>
        <v>62.385390049601682</v>
      </c>
      <c r="K34" s="233"/>
      <c r="L34" s="222">
        <f>L33/C33*100+J34</f>
        <v>71.817225311889374</v>
      </c>
      <c r="M34" s="220">
        <f>M33/C33*100+L34</f>
        <v>77.453780249511496</v>
      </c>
      <c r="N34" s="220">
        <f>N33/C33*100+M34</f>
        <v>83.090335187133618</v>
      </c>
      <c r="O34" s="230"/>
      <c r="P34" s="221">
        <f>P33/C33*100+N34</f>
        <v>88.726890124755741</v>
      </c>
      <c r="Q34" s="220">
        <f>Q33/C33*100+P34</f>
        <v>94.363445062377863</v>
      </c>
      <c r="R34" s="223">
        <f>R33/C33*100+Q34</f>
        <v>99.999999999999986</v>
      </c>
      <c r="S34" s="233"/>
      <c r="T34" s="222"/>
      <c r="U34" s="220"/>
      <c r="V34" s="159"/>
    </row>
    <row r="35" spans="1:22" ht="24.95" customHeight="1">
      <c r="A35" s="202" t="s">
        <v>39</v>
      </c>
      <c r="B35" s="203" t="s">
        <v>40</v>
      </c>
      <c r="C35" s="204">
        <f>SUM(C36)</f>
        <v>94000000</v>
      </c>
      <c r="D35" s="204">
        <f t="shared" ref="D35:U35" si="5">SUM(D36)</f>
        <v>0</v>
      </c>
      <c r="E35" s="204">
        <f t="shared" si="5"/>
        <v>0</v>
      </c>
      <c r="F35" s="204">
        <f t="shared" si="5"/>
        <v>0</v>
      </c>
      <c r="G35" s="229">
        <f t="shared" si="5"/>
        <v>0</v>
      </c>
      <c r="H35" s="204">
        <f t="shared" si="5"/>
        <v>94000000</v>
      </c>
      <c r="I35" s="204">
        <f t="shared" si="5"/>
        <v>0</v>
      </c>
      <c r="J35" s="204">
        <f t="shared" si="5"/>
        <v>0</v>
      </c>
      <c r="K35" s="229">
        <f t="shared" si="5"/>
        <v>94000000</v>
      </c>
      <c r="L35" s="204">
        <f t="shared" si="5"/>
        <v>0</v>
      </c>
      <c r="M35" s="204">
        <f t="shared" si="5"/>
        <v>0</v>
      </c>
      <c r="N35" s="204">
        <f t="shared" si="5"/>
        <v>0</v>
      </c>
      <c r="O35" s="229">
        <f t="shared" si="5"/>
        <v>0</v>
      </c>
      <c r="P35" s="204">
        <f t="shared" si="5"/>
        <v>0</v>
      </c>
      <c r="Q35" s="204">
        <f t="shared" si="5"/>
        <v>0</v>
      </c>
      <c r="R35" s="204">
        <f t="shared" si="5"/>
        <v>0</v>
      </c>
      <c r="S35" s="229">
        <f t="shared" si="5"/>
        <v>0</v>
      </c>
      <c r="T35" s="204">
        <f t="shared" si="5"/>
        <v>94000000</v>
      </c>
      <c r="U35" s="204">
        <f t="shared" si="5"/>
        <v>0</v>
      </c>
      <c r="V35" s="159"/>
    </row>
    <row r="36" spans="1:22" ht="24.95" customHeight="1">
      <c r="A36" s="192">
        <v>12</v>
      </c>
      <c r="B36" s="205" t="s">
        <v>41</v>
      </c>
      <c r="C36" s="194">
        <v>94000000</v>
      </c>
      <c r="D36" s="194">
        <v>0</v>
      </c>
      <c r="E36" s="194">
        <v>0</v>
      </c>
      <c r="F36" s="194">
        <v>0</v>
      </c>
      <c r="G36" s="231">
        <f>F36+E36+D36</f>
        <v>0</v>
      </c>
      <c r="H36" s="216">
        <v>94000000</v>
      </c>
      <c r="I36" s="194">
        <v>0</v>
      </c>
      <c r="J36" s="194">
        <v>0</v>
      </c>
      <c r="K36" s="232">
        <f>SUM(H36:J36)</f>
        <v>94000000</v>
      </c>
      <c r="L36" s="214">
        <v>0</v>
      </c>
      <c r="M36" s="194">
        <v>0</v>
      </c>
      <c r="N36" s="194">
        <v>0</v>
      </c>
      <c r="O36" s="231">
        <f>SUM(L36:N36)</f>
        <v>0</v>
      </c>
      <c r="P36" s="216">
        <v>0</v>
      </c>
      <c r="Q36" s="194">
        <v>0</v>
      </c>
      <c r="R36" s="206">
        <v>0</v>
      </c>
      <c r="S36" s="232">
        <f>SUM(P36:R36)</f>
        <v>0</v>
      </c>
      <c r="T36" s="214">
        <f>S36+O36+K36+G36</f>
        <v>94000000</v>
      </c>
      <c r="U36" s="194"/>
      <c r="V36" s="159"/>
    </row>
    <row r="37" spans="1:22" ht="24.95" customHeight="1">
      <c r="A37" s="192"/>
      <c r="B37" s="205"/>
      <c r="C37" s="194"/>
      <c r="D37" s="220">
        <f>D36/C36*100</f>
        <v>0</v>
      </c>
      <c r="E37" s="220">
        <f>(E36+D36)/C36*100</f>
        <v>0</v>
      </c>
      <c r="F37" s="220">
        <f>(F36+E36+D36)/C36*100</f>
        <v>0</v>
      </c>
      <c r="G37" s="230"/>
      <c r="H37" s="221">
        <f>H36/C36*100+F37</f>
        <v>100</v>
      </c>
      <c r="I37" s="220">
        <f>I36/C36*100+H37</f>
        <v>100</v>
      </c>
      <c r="J37" s="220">
        <f>J36/C36*100+I37</f>
        <v>100</v>
      </c>
      <c r="K37" s="233"/>
      <c r="L37" s="222">
        <f>L36/C36*100+J37</f>
        <v>100</v>
      </c>
      <c r="M37" s="220">
        <f>M36/C36*100+L37</f>
        <v>100</v>
      </c>
      <c r="N37" s="220">
        <f>N36/C36*100+M37</f>
        <v>100</v>
      </c>
      <c r="O37" s="230"/>
      <c r="P37" s="221">
        <f>P36/C36*100+N37</f>
        <v>100</v>
      </c>
      <c r="Q37" s="220">
        <f>Q36/C36*100+P37</f>
        <v>100</v>
      </c>
      <c r="R37" s="223">
        <f>R36/C36*100+Q37</f>
        <v>100</v>
      </c>
      <c r="S37" s="233"/>
      <c r="T37" s="222"/>
      <c r="U37" s="220"/>
      <c r="V37" s="159"/>
    </row>
    <row r="38" spans="1:22" ht="24.95" customHeight="1">
      <c r="A38" s="202" t="s">
        <v>38</v>
      </c>
      <c r="B38" s="203" t="s">
        <v>42</v>
      </c>
      <c r="C38" s="204">
        <f>SUM(C39:C51)</f>
        <v>560602299</v>
      </c>
      <c r="D38" s="204">
        <f t="shared" ref="D38:U38" si="6">SUM(D39:D51)</f>
        <v>4365244.1504326854</v>
      </c>
      <c r="E38" s="204">
        <f t="shared" si="6"/>
        <v>224017845.35435528</v>
      </c>
      <c r="F38" s="204">
        <f t="shared" si="6"/>
        <v>9410223.2402709257</v>
      </c>
      <c r="G38" s="229">
        <f t="shared" si="6"/>
        <v>237792916</v>
      </c>
      <c r="H38" s="204">
        <f t="shared" si="6"/>
        <v>170039849.34105134</v>
      </c>
      <c r="I38" s="204">
        <f t="shared" si="6"/>
        <v>11910376.892411865</v>
      </c>
      <c r="J38" s="204">
        <f t="shared" si="6"/>
        <v>5797841.580046487</v>
      </c>
      <c r="K38" s="229">
        <f t="shared" si="6"/>
        <v>187746919</v>
      </c>
      <c r="L38" s="204">
        <f t="shared" si="6"/>
        <v>18292472.0257858</v>
      </c>
      <c r="M38" s="204">
        <f t="shared" si="6"/>
        <v>60300512.577146329</v>
      </c>
      <c r="N38" s="204">
        <f t="shared" si="6"/>
        <v>4910521.2907344159</v>
      </c>
      <c r="O38" s="229">
        <f t="shared" si="6"/>
        <v>83502000</v>
      </c>
      <c r="P38" s="204">
        <f t="shared" si="6"/>
        <v>15800549.427591365</v>
      </c>
      <c r="Q38" s="204">
        <f t="shared" si="6"/>
        <v>30851091.286445178</v>
      </c>
      <c r="R38" s="204">
        <f t="shared" si="6"/>
        <v>4910600.0000332668</v>
      </c>
      <c r="S38" s="229">
        <f t="shared" si="6"/>
        <v>51560500</v>
      </c>
      <c r="T38" s="204">
        <f t="shared" si="6"/>
        <v>560602335</v>
      </c>
      <c r="U38" s="204">
        <f t="shared" si="6"/>
        <v>0</v>
      </c>
      <c r="V38" s="159"/>
    </row>
    <row r="39" spans="1:22" ht="24.95" customHeight="1">
      <c r="A39" s="192">
        <v>13</v>
      </c>
      <c r="B39" s="205" t="s">
        <v>43</v>
      </c>
      <c r="C39" s="194">
        <v>4997406</v>
      </c>
      <c r="D39" s="194">
        <v>0</v>
      </c>
      <c r="E39" s="194">
        <v>0</v>
      </c>
      <c r="F39" s="194">
        <v>2500000</v>
      </c>
      <c r="G39" s="231">
        <f>F39+E39+D39</f>
        <v>2500000</v>
      </c>
      <c r="H39" s="216">
        <v>0</v>
      </c>
      <c r="I39" s="194">
        <v>0</v>
      </c>
      <c r="J39" s="194">
        <v>2497406</v>
      </c>
      <c r="K39" s="232">
        <f>SUM(H39:J39)</f>
        <v>2497406</v>
      </c>
      <c r="L39" s="214">
        <v>0</v>
      </c>
      <c r="M39" s="194">
        <v>0</v>
      </c>
      <c r="N39" s="194">
        <v>0</v>
      </c>
      <c r="O39" s="231">
        <f>SUM(L39:N39)</f>
        <v>0</v>
      </c>
      <c r="P39" s="216">
        <v>0</v>
      </c>
      <c r="Q39" s="194">
        <v>0</v>
      </c>
      <c r="R39" s="206">
        <v>0</v>
      </c>
      <c r="S39" s="232">
        <f>SUM(P39:R39)</f>
        <v>0</v>
      </c>
      <c r="T39" s="214">
        <f>S39+O39+K39+G39</f>
        <v>4997406</v>
      </c>
      <c r="U39" s="194"/>
      <c r="V39" s="159"/>
    </row>
    <row r="40" spans="1:22" ht="24.95" customHeight="1">
      <c r="A40" s="192"/>
      <c r="B40" s="205"/>
      <c r="C40" s="194"/>
      <c r="D40" s="220">
        <f>D39/C39*100</f>
        <v>0</v>
      </c>
      <c r="E40" s="220">
        <f>(E39+D39)/C39*100</f>
        <v>0</v>
      </c>
      <c r="F40" s="220">
        <f>(F39+E39+D39)/C39*100</f>
        <v>50.025953464657469</v>
      </c>
      <c r="G40" s="230"/>
      <c r="H40" s="221">
        <f>H39/C39*100+F40</f>
        <v>50.025953464657469</v>
      </c>
      <c r="I40" s="220">
        <f>I39/C39*100+H40</f>
        <v>50.025953464657469</v>
      </c>
      <c r="J40" s="220">
        <f>J39/C39*100+I40</f>
        <v>100</v>
      </c>
      <c r="K40" s="233"/>
      <c r="L40" s="222">
        <f>L39/C39*100+J40</f>
        <v>100</v>
      </c>
      <c r="M40" s="220">
        <f>M39/C39*100+L40</f>
        <v>100</v>
      </c>
      <c r="N40" s="220">
        <f>N39/C39*100+M40</f>
        <v>100</v>
      </c>
      <c r="O40" s="230"/>
      <c r="P40" s="221">
        <f>P39/C39*100+N40</f>
        <v>100</v>
      </c>
      <c r="Q40" s="220">
        <f>Q39/C39*100+P40</f>
        <v>100</v>
      </c>
      <c r="R40" s="223">
        <f>R39/C39*100+Q40</f>
        <v>100</v>
      </c>
      <c r="S40" s="233"/>
      <c r="T40" s="222"/>
      <c r="U40" s="220"/>
      <c r="V40" s="159"/>
    </row>
    <row r="41" spans="1:22" ht="24.95" customHeight="1">
      <c r="A41" s="192">
        <v>14</v>
      </c>
      <c r="B41" s="205" t="s">
        <v>44</v>
      </c>
      <c r="C41" s="194">
        <v>108217648</v>
      </c>
      <c r="D41" s="194">
        <v>0</v>
      </c>
      <c r="E41" s="194">
        <v>108217684</v>
      </c>
      <c r="F41" s="194">
        <v>0</v>
      </c>
      <c r="G41" s="231">
        <f>F41+E41+D41</f>
        <v>108217684</v>
      </c>
      <c r="H41" s="216">
        <v>0</v>
      </c>
      <c r="I41" s="194">
        <v>0</v>
      </c>
      <c r="J41" s="194">
        <v>0</v>
      </c>
      <c r="K41" s="232">
        <f>SUM(H41:J41)</f>
        <v>0</v>
      </c>
      <c r="L41" s="214">
        <v>0</v>
      </c>
      <c r="M41" s="194">
        <v>0</v>
      </c>
      <c r="N41" s="194">
        <v>0</v>
      </c>
      <c r="O41" s="231">
        <f>SUM(L41:N41)</f>
        <v>0</v>
      </c>
      <c r="P41" s="216">
        <v>0</v>
      </c>
      <c r="Q41" s="194">
        <v>0</v>
      </c>
      <c r="R41" s="206">
        <v>0</v>
      </c>
      <c r="S41" s="232">
        <f>SUM(P41:R41)</f>
        <v>0</v>
      </c>
      <c r="T41" s="214">
        <f>S41+O41+K41+G41</f>
        <v>108217684</v>
      </c>
      <c r="U41" s="194"/>
      <c r="V41" s="159"/>
    </row>
    <row r="42" spans="1:22" ht="24.95" customHeight="1">
      <c r="A42" s="192"/>
      <c r="B42" s="205"/>
      <c r="C42" s="194"/>
      <c r="D42" s="220">
        <f>D41/C41*100</f>
        <v>0</v>
      </c>
      <c r="E42" s="220">
        <f>(E41+D41)/C41*100</f>
        <v>100.00003326629312</v>
      </c>
      <c r="F42" s="220">
        <f>(F41+E41+D41)/C41*100</f>
        <v>100.00003326629312</v>
      </c>
      <c r="G42" s="230"/>
      <c r="H42" s="221">
        <f>H41/C41*100+F42</f>
        <v>100.00003326629312</v>
      </c>
      <c r="I42" s="220">
        <f>I41/C41*100+H42</f>
        <v>100.00003326629312</v>
      </c>
      <c r="J42" s="220">
        <f>J41/C41*100+I42</f>
        <v>100.00003326629312</v>
      </c>
      <c r="K42" s="233"/>
      <c r="L42" s="222">
        <f>L41/C41*100+J42</f>
        <v>100.00003326629312</v>
      </c>
      <c r="M42" s="220">
        <f>M41/C41*100+L42</f>
        <v>100.00003326629312</v>
      </c>
      <c r="N42" s="220">
        <f>N41/C41*100+M42</f>
        <v>100.00003326629312</v>
      </c>
      <c r="O42" s="230"/>
      <c r="P42" s="221">
        <f>P41/C41*100+N42</f>
        <v>100.00003326629312</v>
      </c>
      <c r="Q42" s="220">
        <f>Q41/C41*100+P42</f>
        <v>100.00003326629312</v>
      </c>
      <c r="R42" s="223">
        <f>R41/C41*100+Q42</f>
        <v>100.00003326629312</v>
      </c>
      <c r="S42" s="233"/>
      <c r="T42" s="222"/>
      <c r="U42" s="220"/>
      <c r="V42" s="159"/>
    </row>
    <row r="43" spans="1:22" ht="24.95" customHeight="1">
      <c r="A43" s="192">
        <v>15</v>
      </c>
      <c r="B43" s="205" t="s">
        <v>45</v>
      </c>
      <c r="C43" s="194">
        <v>29992000</v>
      </c>
      <c r="D43" s="194">
        <v>3000000</v>
      </c>
      <c r="E43" s="194">
        <v>2000000</v>
      </c>
      <c r="F43" s="194">
        <v>2000000</v>
      </c>
      <c r="G43" s="231">
        <f>F43+E43+D43</f>
        <v>7000000</v>
      </c>
      <c r="H43" s="216">
        <v>4500000</v>
      </c>
      <c r="I43" s="194">
        <v>2000000</v>
      </c>
      <c r="J43" s="194">
        <v>2000000</v>
      </c>
      <c r="K43" s="232">
        <f>SUM(H43:J43)</f>
        <v>8500000</v>
      </c>
      <c r="L43" s="214">
        <v>4492000</v>
      </c>
      <c r="M43" s="194">
        <v>2000000</v>
      </c>
      <c r="N43" s="194">
        <v>2000000</v>
      </c>
      <c r="O43" s="231">
        <f>SUM(L43:N43)</f>
        <v>8492000</v>
      </c>
      <c r="P43" s="216">
        <v>2000000</v>
      </c>
      <c r="Q43" s="194">
        <v>2000000</v>
      </c>
      <c r="R43" s="206">
        <v>2000000</v>
      </c>
      <c r="S43" s="232">
        <f>SUM(P43:R43)</f>
        <v>6000000</v>
      </c>
      <c r="T43" s="214">
        <f>S43+O43+K43+G43</f>
        <v>29992000</v>
      </c>
      <c r="U43" s="194"/>
      <c r="V43" s="159"/>
    </row>
    <row r="44" spans="1:22" ht="24.95" customHeight="1">
      <c r="A44" s="192"/>
      <c r="B44" s="205"/>
      <c r="C44" s="194"/>
      <c r="D44" s="220">
        <f>D43/C43*100</f>
        <v>10.002667377967459</v>
      </c>
      <c r="E44" s="220">
        <f>(E43+D43)/C43*100</f>
        <v>16.671112296612431</v>
      </c>
      <c r="F44" s="220">
        <f>(F43+E43+D43)/C43*100</f>
        <v>23.339557215257404</v>
      </c>
      <c r="G44" s="230"/>
      <c r="H44" s="221">
        <f>H43/C43*100+F44</f>
        <v>38.343558282208591</v>
      </c>
      <c r="I44" s="220">
        <f>I43/C43*100+H44</f>
        <v>45.012003200853563</v>
      </c>
      <c r="J44" s="220">
        <f>J43/C43*100+I44</f>
        <v>51.680448119498536</v>
      </c>
      <c r="K44" s="233"/>
      <c r="L44" s="222">
        <f>L43/C43*100+J44</f>
        <v>66.657775406775144</v>
      </c>
      <c r="M44" s="220">
        <f>M43/C43*100+L44</f>
        <v>73.32622032542011</v>
      </c>
      <c r="N44" s="220">
        <f>N43/C43*100+M44</f>
        <v>79.994665244065089</v>
      </c>
      <c r="O44" s="230"/>
      <c r="P44" s="221">
        <f>P43/C43*100+N44</f>
        <v>86.663110162710069</v>
      </c>
      <c r="Q44" s="220">
        <f>Q43/C43*100+P44</f>
        <v>93.331555081355049</v>
      </c>
      <c r="R44" s="223">
        <f>R43/C43*100+Q44</f>
        <v>100.00000000000003</v>
      </c>
      <c r="S44" s="233"/>
      <c r="T44" s="222"/>
      <c r="U44" s="220"/>
      <c r="V44" s="159"/>
    </row>
    <row r="45" spans="1:22" ht="24.95" customHeight="1">
      <c r="A45" s="192">
        <v>16</v>
      </c>
      <c r="B45" s="205" t="s">
        <v>46</v>
      </c>
      <c r="C45" s="194">
        <v>67725013</v>
      </c>
      <c r="D45" s="194">
        <v>0</v>
      </c>
      <c r="E45" s="194">
        <v>2500000</v>
      </c>
      <c r="F45" s="194">
        <v>0</v>
      </c>
      <c r="G45" s="231">
        <f>F45+E45+D45</f>
        <v>2500000</v>
      </c>
      <c r="H45" s="216">
        <v>51839513</v>
      </c>
      <c r="I45" s="194">
        <v>2500000</v>
      </c>
      <c r="J45" s="194">
        <v>0</v>
      </c>
      <c r="K45" s="232">
        <f>SUM(H45:J45)</f>
        <v>54339513</v>
      </c>
      <c r="L45" s="214">
        <v>2500000</v>
      </c>
      <c r="M45" s="194">
        <v>2500000</v>
      </c>
      <c r="N45" s="194">
        <v>0</v>
      </c>
      <c r="O45" s="231">
        <f>SUM(L45:N45)</f>
        <v>5000000</v>
      </c>
      <c r="P45" s="216">
        <v>2500000</v>
      </c>
      <c r="Q45" s="194">
        <v>3385500</v>
      </c>
      <c r="R45" s="206">
        <v>0</v>
      </c>
      <c r="S45" s="232">
        <f>SUM(P45:R45)</f>
        <v>5885500</v>
      </c>
      <c r="T45" s="214">
        <f>S45+O45+K45+G45</f>
        <v>67725013</v>
      </c>
      <c r="U45" s="194"/>
      <c r="V45" s="159"/>
    </row>
    <row r="46" spans="1:22" ht="24.95" customHeight="1">
      <c r="A46" s="192"/>
      <c r="B46" s="205"/>
      <c r="C46" s="194"/>
      <c r="D46" s="220">
        <f>D45/C45*100</f>
        <v>0</v>
      </c>
      <c r="E46" s="220">
        <f>(E45+D45)/C45*100</f>
        <v>3.6913983316621879</v>
      </c>
      <c r="F46" s="220">
        <f>(F45+E45+D45)/C45*100</f>
        <v>3.6913983316621879</v>
      </c>
      <c r="G46" s="230"/>
      <c r="H46" s="221">
        <f>H45/C45*100+F46</f>
        <v>80.235515052614318</v>
      </c>
      <c r="I46" s="220">
        <f>I45/C45*100+H46</f>
        <v>83.926913384276503</v>
      </c>
      <c r="J46" s="220">
        <f>J45/C45*100+I46</f>
        <v>83.926913384276503</v>
      </c>
      <c r="K46" s="233"/>
      <c r="L46" s="222">
        <f>L45/C45*100+J46</f>
        <v>87.618311715938688</v>
      </c>
      <c r="M46" s="220">
        <f>M45/C45*100+L46</f>
        <v>91.309710047600873</v>
      </c>
      <c r="N46" s="220">
        <f>N45/C45*100+M46</f>
        <v>91.309710047600873</v>
      </c>
      <c r="O46" s="230"/>
      <c r="P46" s="221">
        <f>P45/C45*100+N46</f>
        <v>95.001108379263059</v>
      </c>
      <c r="Q46" s="220">
        <f>Q45/C45*100+P46</f>
        <v>100</v>
      </c>
      <c r="R46" s="223">
        <f>R45/C45*100+Q46</f>
        <v>100</v>
      </c>
      <c r="S46" s="233"/>
      <c r="T46" s="222"/>
      <c r="U46" s="220"/>
      <c r="V46" s="159"/>
    </row>
    <row r="47" spans="1:22" ht="24.95" customHeight="1">
      <c r="A47" s="192">
        <v>17</v>
      </c>
      <c r="B47" s="205" t="s">
        <v>47</v>
      </c>
      <c r="C47" s="194">
        <v>63565232</v>
      </c>
      <c r="D47" s="194">
        <v>1365232</v>
      </c>
      <c r="E47" s="194">
        <v>8800000</v>
      </c>
      <c r="F47" s="194">
        <v>3300000</v>
      </c>
      <c r="G47" s="231">
        <f>F47+E47+D47</f>
        <v>13465232</v>
      </c>
      <c r="H47" s="216">
        <v>13700000</v>
      </c>
      <c r="I47" s="194">
        <v>3300000</v>
      </c>
      <c r="J47" s="194">
        <v>1300000</v>
      </c>
      <c r="K47" s="232">
        <f>SUM(H47:J47)</f>
        <v>18300000</v>
      </c>
      <c r="L47" s="214">
        <v>11300000</v>
      </c>
      <c r="M47" s="194">
        <v>3300000</v>
      </c>
      <c r="N47" s="194">
        <v>1300000</v>
      </c>
      <c r="O47" s="231">
        <f>SUM(L47:N47)</f>
        <v>15900000</v>
      </c>
      <c r="P47" s="216">
        <v>11300000</v>
      </c>
      <c r="Q47" s="194">
        <v>3300000</v>
      </c>
      <c r="R47" s="206">
        <v>1300000</v>
      </c>
      <c r="S47" s="232">
        <f>SUM(P47:R47)</f>
        <v>15900000</v>
      </c>
      <c r="T47" s="214">
        <f>S47+O47+K47+G47</f>
        <v>63565232</v>
      </c>
      <c r="U47" s="194"/>
      <c r="V47" s="159"/>
    </row>
    <row r="48" spans="1:22" ht="24.95" customHeight="1">
      <c r="A48" s="192"/>
      <c r="B48" s="205"/>
      <c r="C48" s="194"/>
      <c r="D48" s="220">
        <f>D47/C47*100</f>
        <v>2.147765306669533</v>
      </c>
      <c r="E48" s="220">
        <f>(E47+D47)/C47*100</f>
        <v>15.991811372606962</v>
      </c>
      <c r="F48" s="220">
        <f>(F47+E47+D47)/C47*100</f>
        <v>21.1833286473335</v>
      </c>
      <c r="G48" s="230"/>
      <c r="H48" s="221">
        <f>H47/C47*100+F48</f>
        <v>42.735991272713363</v>
      </c>
      <c r="I48" s="220">
        <f>I47/C47*100+H48</f>
        <v>47.927508547439899</v>
      </c>
      <c r="J48" s="220">
        <f>J47/C47*100+I48</f>
        <v>49.972651716271564</v>
      </c>
      <c r="K48" s="233"/>
      <c r="L48" s="222">
        <f>L47/C47*100+J48</f>
        <v>67.749665414577578</v>
      </c>
      <c r="M48" s="220">
        <f>M47/C47*100+L48</f>
        <v>72.941182689304114</v>
      </c>
      <c r="N48" s="220">
        <f>N47/C47*100+M48</f>
        <v>74.986325858135785</v>
      </c>
      <c r="O48" s="230"/>
      <c r="P48" s="221">
        <f>P47/C47*100+N48</f>
        <v>92.763339556441807</v>
      </c>
      <c r="Q48" s="220">
        <f>Q47/C47*100+P48</f>
        <v>97.954856831168343</v>
      </c>
      <c r="R48" s="223">
        <f>R47/C47*100+Q48</f>
        <v>100.00000000000001</v>
      </c>
      <c r="S48" s="233"/>
      <c r="T48" s="222"/>
      <c r="U48" s="220"/>
      <c r="V48" s="159"/>
    </row>
    <row r="49" spans="1:22" ht="24.95" customHeight="1">
      <c r="A49" s="192">
        <v>18</v>
      </c>
      <c r="B49" s="192" t="s">
        <v>48</v>
      </c>
      <c r="C49" s="194">
        <v>10000000</v>
      </c>
      <c r="D49" s="194">
        <v>0</v>
      </c>
      <c r="E49" s="194">
        <v>2500000</v>
      </c>
      <c r="F49" s="194">
        <v>0</v>
      </c>
      <c r="G49" s="231">
        <f>F49+E49+D49</f>
        <v>2500000</v>
      </c>
      <c r="H49" s="216">
        <v>0</v>
      </c>
      <c r="I49" s="194">
        <v>2500000</v>
      </c>
      <c r="J49" s="194">
        <v>0</v>
      </c>
      <c r="K49" s="232">
        <f>SUM(H49:J49)</f>
        <v>2500000</v>
      </c>
      <c r="L49" s="214">
        <v>0</v>
      </c>
      <c r="M49" s="194">
        <v>2500000</v>
      </c>
      <c r="N49" s="194">
        <v>0</v>
      </c>
      <c r="O49" s="231">
        <f>SUM(L49:N49)</f>
        <v>2500000</v>
      </c>
      <c r="P49" s="216">
        <v>0</v>
      </c>
      <c r="Q49" s="194">
        <v>2500000</v>
      </c>
      <c r="R49" s="206">
        <v>0</v>
      </c>
      <c r="S49" s="232">
        <f>SUM(P49:R49)</f>
        <v>2500000</v>
      </c>
      <c r="T49" s="214">
        <f>S49+O49+K49+G49</f>
        <v>10000000</v>
      </c>
      <c r="U49" s="194"/>
      <c r="V49" s="159"/>
    </row>
    <row r="50" spans="1:22" ht="24.95" customHeight="1">
      <c r="A50" s="192"/>
      <c r="B50" s="192"/>
      <c r="C50" s="194"/>
      <c r="D50" s="220">
        <f>D49/C49*100</f>
        <v>0</v>
      </c>
      <c r="E50" s="220">
        <f>(E49+D49)/C49*100</f>
        <v>25</v>
      </c>
      <c r="F50" s="220">
        <f>(F49+E49+D49)/C49*100</f>
        <v>25</v>
      </c>
      <c r="G50" s="230"/>
      <c r="H50" s="221">
        <f>H49/C49*100+F50</f>
        <v>25</v>
      </c>
      <c r="I50" s="220">
        <f>I49/C49*100+H50</f>
        <v>50</v>
      </c>
      <c r="J50" s="220">
        <f>J49/C49*100+I50</f>
        <v>50</v>
      </c>
      <c r="K50" s="233"/>
      <c r="L50" s="222">
        <f>L49/C49*100+J50</f>
        <v>50</v>
      </c>
      <c r="M50" s="220">
        <f>M49/C49*100+L50</f>
        <v>75</v>
      </c>
      <c r="N50" s="220">
        <f>N49/C49*100+M50</f>
        <v>75</v>
      </c>
      <c r="O50" s="230"/>
      <c r="P50" s="221">
        <f>P49/C49*100+N50</f>
        <v>75</v>
      </c>
      <c r="Q50" s="220">
        <f>Q49/C49*100+P50</f>
        <v>100</v>
      </c>
      <c r="R50" s="223">
        <f>R49/C49*100+Q50</f>
        <v>100</v>
      </c>
      <c r="S50" s="233"/>
      <c r="T50" s="222"/>
      <c r="U50" s="220"/>
      <c r="V50" s="159"/>
    </row>
    <row r="51" spans="1:22" ht="24.95" customHeight="1">
      <c r="A51" s="192">
        <v>19</v>
      </c>
      <c r="B51" s="205" t="s">
        <v>49</v>
      </c>
      <c r="C51" s="194">
        <v>276105000</v>
      </c>
      <c r="D51" s="194">
        <v>0</v>
      </c>
      <c r="E51" s="194">
        <v>100000000</v>
      </c>
      <c r="F51" s="194">
        <v>1610000</v>
      </c>
      <c r="G51" s="231">
        <f>F51+E51+D51</f>
        <v>101610000</v>
      </c>
      <c r="H51" s="216">
        <v>100000000</v>
      </c>
      <c r="I51" s="194">
        <v>1610000</v>
      </c>
      <c r="J51" s="194">
        <v>0</v>
      </c>
      <c r="K51" s="232">
        <f>SUM(H51:J51)</f>
        <v>101610000</v>
      </c>
      <c r="L51" s="214"/>
      <c r="M51" s="194">
        <v>50000000</v>
      </c>
      <c r="N51" s="194">
        <v>1610000</v>
      </c>
      <c r="O51" s="231">
        <f>SUM(L51:N51)</f>
        <v>51610000</v>
      </c>
      <c r="P51" s="216">
        <v>0</v>
      </c>
      <c r="Q51" s="194">
        <v>19665000</v>
      </c>
      <c r="R51" s="206">
        <v>1610000</v>
      </c>
      <c r="S51" s="232">
        <f>SUM(P51:R51)</f>
        <v>21275000</v>
      </c>
      <c r="T51" s="214">
        <f>S51+O51+K51+G51</f>
        <v>276105000</v>
      </c>
      <c r="U51" s="194"/>
      <c r="V51" s="159"/>
    </row>
    <row r="52" spans="1:22" ht="24.95" customHeight="1">
      <c r="A52" s="192"/>
      <c r="B52" s="205"/>
      <c r="C52" s="194"/>
      <c r="D52" s="220">
        <f>D51/C51*100</f>
        <v>0</v>
      </c>
      <c r="E52" s="220">
        <f>(E51+D51)/C51*100</f>
        <v>36.218105430904906</v>
      </c>
      <c r="F52" s="220">
        <f>(F51+E51+D51)/C51*100</f>
        <v>36.801216928342477</v>
      </c>
      <c r="G52" s="230"/>
      <c r="H52" s="221">
        <f>H51/C51*100+F52</f>
        <v>73.019322359247383</v>
      </c>
      <c r="I52" s="220">
        <f>I51/C51*100+H52</f>
        <v>73.602433856684954</v>
      </c>
      <c r="J52" s="220">
        <f>J51/C51*100+I52</f>
        <v>73.602433856684954</v>
      </c>
      <c r="K52" s="233"/>
      <c r="L52" s="222">
        <f>L51/C51*100+J52</f>
        <v>73.602433856684954</v>
      </c>
      <c r="M52" s="220">
        <f>M51/C51*100+L52</f>
        <v>91.711486572137403</v>
      </c>
      <c r="N52" s="220">
        <f>N51/C51*100+M52</f>
        <v>92.294598069574974</v>
      </c>
      <c r="O52" s="230"/>
      <c r="P52" s="221">
        <f>P51/C51*100+N52</f>
        <v>92.294598069574974</v>
      </c>
      <c r="Q52" s="220">
        <f>Q51/C51*100+P52</f>
        <v>99.416888502562429</v>
      </c>
      <c r="R52" s="223">
        <f>R51/C51*100+Q52</f>
        <v>100</v>
      </c>
      <c r="S52" s="233"/>
      <c r="T52" s="222"/>
      <c r="U52" s="220"/>
      <c r="V52" s="159"/>
    </row>
    <row r="53" spans="1:22" ht="24.95" customHeight="1">
      <c r="A53" s="202" t="s">
        <v>50</v>
      </c>
      <c r="B53" s="203" t="s">
        <v>51</v>
      </c>
      <c r="C53" s="204">
        <f>SUM(C54:C56)</f>
        <v>487391448</v>
      </c>
      <c r="D53" s="204">
        <f t="shared" ref="D53:U53" si="7">SUM(D54:D56)</f>
        <v>0</v>
      </c>
      <c r="E53" s="204">
        <f t="shared" si="7"/>
        <v>404646800</v>
      </c>
      <c r="F53" s="204">
        <f t="shared" si="7"/>
        <v>0</v>
      </c>
      <c r="G53" s="229">
        <f t="shared" si="7"/>
        <v>404646800</v>
      </c>
      <c r="H53" s="204">
        <f t="shared" si="7"/>
        <v>79524099.999168321</v>
      </c>
      <c r="I53" s="204">
        <f t="shared" si="7"/>
        <v>99.999168320698828</v>
      </c>
      <c r="J53" s="204">
        <f t="shared" si="7"/>
        <v>99.999168320698828</v>
      </c>
      <c r="K53" s="229">
        <f t="shared" si="7"/>
        <v>79524000</v>
      </c>
      <c r="L53" s="204">
        <f t="shared" si="7"/>
        <v>1610099.9991683208</v>
      </c>
      <c r="M53" s="204">
        <f t="shared" si="7"/>
        <v>99.999168320698828</v>
      </c>
      <c r="N53" s="204">
        <f t="shared" si="7"/>
        <v>99.999168320698828</v>
      </c>
      <c r="O53" s="229">
        <f t="shared" si="7"/>
        <v>1610000</v>
      </c>
      <c r="P53" s="204">
        <f t="shared" si="7"/>
        <v>1610099.9991683208</v>
      </c>
      <c r="Q53" s="204">
        <f t="shared" si="7"/>
        <v>99.999168320698828</v>
      </c>
      <c r="R53" s="204">
        <f t="shared" si="7"/>
        <v>99.999168320698828</v>
      </c>
      <c r="S53" s="229">
        <f t="shared" si="7"/>
        <v>1610000</v>
      </c>
      <c r="T53" s="204">
        <f t="shared" si="7"/>
        <v>487390800</v>
      </c>
      <c r="U53" s="204">
        <f t="shared" si="7"/>
        <v>0</v>
      </c>
      <c r="V53" s="159"/>
    </row>
    <row r="54" spans="1:22" ht="24.95" customHeight="1">
      <c r="A54" s="192">
        <v>20</v>
      </c>
      <c r="B54" s="192" t="s">
        <v>52</v>
      </c>
      <c r="C54" s="194">
        <v>77914648</v>
      </c>
      <c r="D54" s="194">
        <v>0</v>
      </c>
      <c r="E54" s="194">
        <v>0</v>
      </c>
      <c r="F54" s="194">
        <v>0</v>
      </c>
      <c r="G54" s="231">
        <f>F54+E54+D54</f>
        <v>0</v>
      </c>
      <c r="H54" s="216">
        <v>77914000</v>
      </c>
      <c r="I54" s="194">
        <v>0</v>
      </c>
      <c r="J54" s="194">
        <v>0</v>
      </c>
      <c r="K54" s="232">
        <f>SUM(H54:J54)</f>
        <v>77914000</v>
      </c>
      <c r="L54" s="214">
        <v>0</v>
      </c>
      <c r="M54" s="194">
        <v>0</v>
      </c>
      <c r="N54" s="194">
        <v>0</v>
      </c>
      <c r="O54" s="231">
        <f>SUM(L54:N54)</f>
        <v>0</v>
      </c>
      <c r="P54" s="216">
        <v>0</v>
      </c>
      <c r="Q54" s="194">
        <v>0</v>
      </c>
      <c r="R54" s="206">
        <v>0</v>
      </c>
      <c r="S54" s="232">
        <f>SUM(P54:R54)</f>
        <v>0</v>
      </c>
      <c r="T54" s="214">
        <f>S54+O54+K54+G54</f>
        <v>77914000</v>
      </c>
      <c r="U54" s="194"/>
      <c r="V54" s="159"/>
    </row>
    <row r="55" spans="1:22" ht="24.95" customHeight="1">
      <c r="A55" s="192"/>
      <c r="B55" s="192"/>
      <c r="C55" s="194"/>
      <c r="D55" s="220">
        <f>D54/C54*100</f>
        <v>0</v>
      </c>
      <c r="E55" s="220">
        <f>(E54+D54)/C54*100</f>
        <v>0</v>
      </c>
      <c r="F55" s="220">
        <f>(F54+E54+D54)/C54*100</f>
        <v>0</v>
      </c>
      <c r="G55" s="230"/>
      <c r="H55" s="221">
        <f>H54/C54*100+F55</f>
        <v>99.999168320698828</v>
      </c>
      <c r="I55" s="220">
        <f>I54/C54*100+H55</f>
        <v>99.999168320698828</v>
      </c>
      <c r="J55" s="220">
        <f>J54/C54*100+I55</f>
        <v>99.999168320698828</v>
      </c>
      <c r="K55" s="233"/>
      <c r="L55" s="222">
        <f>L54/C54*100+J55</f>
        <v>99.999168320698828</v>
      </c>
      <c r="M55" s="220">
        <f>M54/C54*100+L55</f>
        <v>99.999168320698828</v>
      </c>
      <c r="N55" s="220">
        <f>N54/C54*100+M55</f>
        <v>99.999168320698828</v>
      </c>
      <c r="O55" s="230"/>
      <c r="P55" s="221">
        <f>P54/C54*100+N55</f>
        <v>99.999168320698828</v>
      </c>
      <c r="Q55" s="220">
        <f>Q54/C54*100+P55</f>
        <v>99.999168320698828</v>
      </c>
      <c r="R55" s="223">
        <f>R54/C54*100+Q55</f>
        <v>99.999168320698828</v>
      </c>
      <c r="S55" s="233"/>
      <c r="T55" s="222"/>
      <c r="U55" s="220"/>
      <c r="V55" s="159"/>
    </row>
    <row r="56" spans="1:22" ht="24.95" customHeight="1">
      <c r="A56" s="192">
        <v>21</v>
      </c>
      <c r="B56" s="205" t="s">
        <v>53</v>
      </c>
      <c r="C56" s="194">
        <v>409476800</v>
      </c>
      <c r="D56" s="194">
        <v>0</v>
      </c>
      <c r="E56" s="194">
        <v>404646800</v>
      </c>
      <c r="F56" s="194">
        <v>0</v>
      </c>
      <c r="G56" s="231">
        <f>F56+E56+D56</f>
        <v>404646800</v>
      </c>
      <c r="H56" s="216">
        <v>1610000</v>
      </c>
      <c r="I56" s="194">
        <v>0</v>
      </c>
      <c r="J56" s="194">
        <v>0</v>
      </c>
      <c r="K56" s="232">
        <f>SUM(H56:J56)</f>
        <v>1610000</v>
      </c>
      <c r="L56" s="214">
        <v>1610000</v>
      </c>
      <c r="M56" s="194">
        <v>0</v>
      </c>
      <c r="N56" s="194">
        <v>0</v>
      </c>
      <c r="O56" s="231">
        <f>SUM(L56:N56)</f>
        <v>1610000</v>
      </c>
      <c r="P56" s="216">
        <v>1610000</v>
      </c>
      <c r="Q56" s="194">
        <v>0</v>
      </c>
      <c r="R56" s="206">
        <v>0</v>
      </c>
      <c r="S56" s="232">
        <f>SUM(P56:R56)</f>
        <v>1610000</v>
      </c>
      <c r="T56" s="214">
        <f>S56+O56+K56+G56</f>
        <v>409476800</v>
      </c>
      <c r="U56" s="194"/>
      <c r="V56" s="159"/>
    </row>
    <row r="57" spans="1:22" ht="24.95" customHeight="1">
      <c r="A57" s="192"/>
      <c r="B57" s="205"/>
      <c r="C57" s="194"/>
      <c r="D57" s="220">
        <f>D56/C56*100</f>
        <v>0</v>
      </c>
      <c r="E57" s="220">
        <f>(E56+D56)/C56*100</f>
        <v>98.820445993521489</v>
      </c>
      <c r="F57" s="220">
        <f>(F56+E56+D56)/C56*100</f>
        <v>98.820445993521489</v>
      </c>
      <c r="G57" s="230"/>
      <c r="H57" s="221">
        <f>H56/C56*100+F57</f>
        <v>99.213630662347654</v>
      </c>
      <c r="I57" s="220">
        <f>I56/C56*100+H57</f>
        <v>99.213630662347654</v>
      </c>
      <c r="J57" s="220">
        <f>J56/C56*100+I57</f>
        <v>99.213630662347654</v>
      </c>
      <c r="K57" s="233"/>
      <c r="L57" s="222">
        <f>L56/C56*100+J57</f>
        <v>99.60681533117382</v>
      </c>
      <c r="M57" s="220">
        <f>M56/C56*100+L57</f>
        <v>99.60681533117382</v>
      </c>
      <c r="N57" s="220">
        <f>N56/C56*100+M57</f>
        <v>99.60681533117382</v>
      </c>
      <c r="O57" s="230"/>
      <c r="P57" s="221">
        <f>P56/C56*100+N57</f>
        <v>99.999999999999986</v>
      </c>
      <c r="Q57" s="220">
        <f>Q56/C56*100+P57</f>
        <v>99.999999999999986</v>
      </c>
      <c r="R57" s="223">
        <f>R56/C56*100+Q57</f>
        <v>99.999999999999986</v>
      </c>
      <c r="S57" s="233"/>
      <c r="T57" s="222"/>
      <c r="U57" s="220"/>
      <c r="V57" s="159"/>
    </row>
    <row r="58" spans="1:22" ht="24.95" customHeight="1">
      <c r="A58" s="202" t="s">
        <v>54</v>
      </c>
      <c r="B58" s="203" t="s">
        <v>55</v>
      </c>
      <c r="C58" s="204">
        <f>SUM(C59:C63)</f>
        <v>1268629715</v>
      </c>
      <c r="D58" s="204">
        <f t="shared" ref="D58:U58" si="8">SUM(D59:D63)</f>
        <v>121462748.25945708</v>
      </c>
      <c r="E58" s="204">
        <f t="shared" si="8"/>
        <v>101570116.51891416</v>
      </c>
      <c r="F58" s="204">
        <f t="shared" si="8"/>
        <v>99835125</v>
      </c>
      <c r="G58" s="229">
        <f t="shared" si="8"/>
        <v>322867740</v>
      </c>
      <c r="H58" s="204">
        <f t="shared" si="8"/>
        <v>102225133.25945708</v>
      </c>
      <c r="I58" s="204">
        <f t="shared" si="8"/>
        <v>98225141.518914163</v>
      </c>
      <c r="J58" s="204">
        <f t="shared" si="8"/>
        <v>99835150</v>
      </c>
      <c r="K58" s="229">
        <f t="shared" si="8"/>
        <v>300285000</v>
      </c>
      <c r="L58" s="204">
        <f t="shared" si="8"/>
        <v>147131153.25945708</v>
      </c>
      <c r="M58" s="204">
        <f t="shared" si="8"/>
        <v>98225166.518914163</v>
      </c>
      <c r="N58" s="204">
        <f t="shared" si="8"/>
        <v>99835175</v>
      </c>
      <c r="O58" s="229">
        <f t="shared" si="8"/>
        <v>345190995</v>
      </c>
      <c r="P58" s="204">
        <f t="shared" si="8"/>
        <v>102225183.25945708</v>
      </c>
      <c r="Q58" s="204">
        <f t="shared" si="8"/>
        <v>98225191.518914163</v>
      </c>
      <c r="R58" s="204">
        <f t="shared" si="8"/>
        <v>99835200</v>
      </c>
      <c r="S58" s="229">
        <f t="shared" si="8"/>
        <v>300285000</v>
      </c>
      <c r="T58" s="204">
        <f t="shared" si="8"/>
        <v>1268628735</v>
      </c>
      <c r="U58" s="204">
        <f t="shared" si="8"/>
        <v>0</v>
      </c>
      <c r="V58" s="159"/>
    </row>
    <row r="59" spans="1:22" ht="24.95" customHeight="1">
      <c r="A59" s="192">
        <v>22</v>
      </c>
      <c r="B59" s="205" t="s">
        <v>56</v>
      </c>
      <c r="C59" s="194">
        <v>3300000</v>
      </c>
      <c r="D59" s="194">
        <v>0</v>
      </c>
      <c r="E59" s="194">
        <v>3300000</v>
      </c>
      <c r="F59" s="194">
        <v>0</v>
      </c>
      <c r="G59" s="231">
        <f>F59+E59+D59</f>
        <v>3300000</v>
      </c>
      <c r="H59" s="216">
        <v>0</v>
      </c>
      <c r="I59" s="194">
        <v>0</v>
      </c>
      <c r="J59" s="194">
        <v>0</v>
      </c>
      <c r="K59" s="232">
        <f>SUM(H59:J59)</f>
        <v>0</v>
      </c>
      <c r="L59" s="214">
        <v>0</v>
      </c>
      <c r="M59" s="194">
        <v>0</v>
      </c>
      <c r="N59" s="194">
        <v>0</v>
      </c>
      <c r="O59" s="231">
        <f>SUM(L59:N59)</f>
        <v>0</v>
      </c>
      <c r="P59" s="216">
        <v>0</v>
      </c>
      <c r="Q59" s="194">
        <v>0</v>
      </c>
      <c r="R59" s="206">
        <v>0</v>
      </c>
      <c r="S59" s="232">
        <f>SUM(P59:R59)</f>
        <v>0</v>
      </c>
      <c r="T59" s="214">
        <f>S59+O59+K59+G59</f>
        <v>3300000</v>
      </c>
      <c r="U59" s="194"/>
      <c r="V59" s="159"/>
    </row>
    <row r="60" spans="1:22" ht="24.95" customHeight="1">
      <c r="A60" s="192"/>
      <c r="B60" s="205"/>
      <c r="C60" s="194"/>
      <c r="D60" s="220">
        <f>D59/C59*100</f>
        <v>0</v>
      </c>
      <c r="E60" s="220">
        <f>(E59+D59)/C59*100</f>
        <v>100</v>
      </c>
      <c r="F60" s="220">
        <f>(F59+E59+D59)/C59*100</f>
        <v>100</v>
      </c>
      <c r="G60" s="230"/>
      <c r="H60" s="221">
        <f>H59/C59*100+F60</f>
        <v>100</v>
      </c>
      <c r="I60" s="220">
        <f>I59/C59*100+H60</f>
        <v>100</v>
      </c>
      <c r="J60" s="220">
        <f>J59/C59*100+I60</f>
        <v>100</v>
      </c>
      <c r="K60" s="233"/>
      <c r="L60" s="221">
        <f>L59/C59*100+J60</f>
        <v>100</v>
      </c>
      <c r="M60" s="220">
        <f>M59/C59*100+L60</f>
        <v>100</v>
      </c>
      <c r="N60" s="220">
        <f>N59/C59*100+M60</f>
        <v>100</v>
      </c>
      <c r="O60" s="233"/>
      <c r="P60" s="222">
        <f>P59/C59*100+N60</f>
        <v>100</v>
      </c>
      <c r="Q60" s="220">
        <f>Q59/C59*100+P60</f>
        <v>100</v>
      </c>
      <c r="R60" s="223">
        <f>R59/C59*100+Q60</f>
        <v>100</v>
      </c>
      <c r="S60" s="233"/>
      <c r="T60" s="222"/>
      <c r="U60" s="220"/>
      <c r="V60" s="159"/>
    </row>
    <row r="61" spans="1:22" ht="24.95" customHeight="1">
      <c r="A61" s="192">
        <v>23</v>
      </c>
      <c r="B61" s="236" t="s">
        <v>57</v>
      </c>
      <c r="C61" s="194">
        <v>726440000</v>
      </c>
      <c r="D61" s="194">
        <v>60000000</v>
      </c>
      <c r="E61" s="194">
        <v>60000000</v>
      </c>
      <c r="F61" s="194">
        <v>61610000</v>
      </c>
      <c r="G61" s="231">
        <f>F61+E61+D61</f>
        <v>181610000</v>
      </c>
      <c r="H61" s="194">
        <v>60000000</v>
      </c>
      <c r="I61" s="194">
        <v>60000000</v>
      </c>
      <c r="J61" s="194">
        <v>61610000</v>
      </c>
      <c r="K61" s="232">
        <f>SUM(H61:J61)</f>
        <v>181610000</v>
      </c>
      <c r="L61" s="216">
        <v>60000000</v>
      </c>
      <c r="M61" s="194">
        <v>60000000</v>
      </c>
      <c r="N61" s="194">
        <v>61610000</v>
      </c>
      <c r="O61" s="232">
        <f>SUM(L61:N61)</f>
        <v>181610000</v>
      </c>
      <c r="P61" s="214">
        <v>60000000</v>
      </c>
      <c r="Q61" s="194">
        <v>60000000</v>
      </c>
      <c r="R61" s="194">
        <v>61610000</v>
      </c>
      <c r="S61" s="232">
        <f>SUM(P61:R61)</f>
        <v>181610000</v>
      </c>
      <c r="T61" s="214">
        <f>S61+O61+K61+G61</f>
        <v>726440000</v>
      </c>
      <c r="U61" s="194"/>
      <c r="V61" s="159"/>
    </row>
    <row r="62" spans="1:22" ht="24.95" customHeight="1">
      <c r="A62" s="192"/>
      <c r="B62" s="205"/>
      <c r="C62" s="194"/>
      <c r="D62" s="220">
        <f>D61/C61*100</f>
        <v>8.2594570783547159</v>
      </c>
      <c r="E62" s="220">
        <f>(E61+D61)/C61*100</f>
        <v>16.518914156709432</v>
      </c>
      <c r="F62" s="220">
        <f>(F61+E61+D61)/C61*100</f>
        <v>25</v>
      </c>
      <c r="G62" s="230"/>
      <c r="H62" s="221">
        <f>H61/C61*100+F62</f>
        <v>33.259457078354714</v>
      </c>
      <c r="I62" s="220">
        <f>I61/C61*100+H62</f>
        <v>41.518914156709428</v>
      </c>
      <c r="J62" s="220">
        <f>J61/C61*100+I62</f>
        <v>49.999999999999993</v>
      </c>
      <c r="K62" s="233"/>
      <c r="L62" s="221">
        <f>L61/C61*100+J62</f>
        <v>58.259457078354707</v>
      </c>
      <c r="M62" s="220">
        <f>M61/C61*100+L62</f>
        <v>66.518914156709428</v>
      </c>
      <c r="N62" s="220">
        <f>N61/C61*100+M62</f>
        <v>75</v>
      </c>
      <c r="O62" s="233"/>
      <c r="P62" s="222">
        <f>P61/C61*100+N62</f>
        <v>83.259457078354714</v>
      </c>
      <c r="Q62" s="220">
        <f>Q61/C61*100+P62</f>
        <v>91.518914156709428</v>
      </c>
      <c r="R62" s="223">
        <f>R61/C61*100+Q62</f>
        <v>100</v>
      </c>
      <c r="S62" s="233"/>
      <c r="T62" s="222"/>
      <c r="U62" s="220"/>
      <c r="V62" s="159"/>
    </row>
    <row r="63" spans="1:22" ht="24.95" customHeight="1">
      <c r="A63" s="192">
        <v>24</v>
      </c>
      <c r="B63" s="205" t="s">
        <v>58</v>
      </c>
      <c r="C63" s="194">
        <v>538889715</v>
      </c>
      <c r="D63" s="194">
        <v>61462740</v>
      </c>
      <c r="E63" s="194">
        <v>38270000</v>
      </c>
      <c r="F63" s="194">
        <v>38225000</v>
      </c>
      <c r="G63" s="231">
        <f>F63+E63+D63</f>
        <v>137957740</v>
      </c>
      <c r="H63" s="216">
        <v>42225000</v>
      </c>
      <c r="I63" s="194">
        <v>38225000</v>
      </c>
      <c r="J63" s="194">
        <v>38225000</v>
      </c>
      <c r="K63" s="232">
        <f>SUM(H63:J63)</f>
        <v>118675000</v>
      </c>
      <c r="L63" s="216">
        <v>87130995</v>
      </c>
      <c r="M63" s="194">
        <v>38225000</v>
      </c>
      <c r="N63" s="194">
        <v>38225000</v>
      </c>
      <c r="O63" s="232">
        <f>SUM(L63:N63)</f>
        <v>163580995</v>
      </c>
      <c r="P63" s="214">
        <v>42225000</v>
      </c>
      <c r="Q63" s="194">
        <v>38225000</v>
      </c>
      <c r="R63" s="206">
        <v>38225000</v>
      </c>
      <c r="S63" s="232">
        <f>SUM(P63:R63)</f>
        <v>118675000</v>
      </c>
      <c r="T63" s="214">
        <f>S63+O63+K63+G63</f>
        <v>538888735</v>
      </c>
      <c r="U63" s="194"/>
      <c r="V63" s="159"/>
    </row>
    <row r="64" spans="1:22" ht="24.95" customHeight="1">
      <c r="A64" s="192"/>
      <c r="B64" s="205"/>
      <c r="C64" s="194"/>
      <c r="D64" s="220">
        <f>D63/C63*100</f>
        <v>11.405439422795441</v>
      </c>
      <c r="E64" s="220">
        <f>(E63+D63)/C63*100</f>
        <v>18.507078020592765</v>
      </c>
      <c r="F64" s="220">
        <f>(F63+E63+D63)/C63*100</f>
        <v>25.600366115727407</v>
      </c>
      <c r="G64" s="230"/>
      <c r="H64" s="221">
        <f>H63/C63*100+F64</f>
        <v>33.435921114211652</v>
      </c>
      <c r="I64" s="220">
        <f>I63/C63*100+H64</f>
        <v>40.529209209346291</v>
      </c>
      <c r="J64" s="220">
        <f>J63/C63*100+I64</f>
        <v>47.62249730448093</v>
      </c>
      <c r="K64" s="233"/>
      <c r="L64" s="221">
        <f>L63/C63*100+J64</f>
        <v>63.791110765585856</v>
      </c>
      <c r="M64" s="220">
        <f>M63/C63*100+L64</f>
        <v>70.884398860720495</v>
      </c>
      <c r="N64" s="220">
        <f>N63/C63*100+M64</f>
        <v>77.977686955855134</v>
      </c>
      <c r="O64" s="233"/>
      <c r="P64" s="222">
        <f>P63/C63*100+N64</f>
        <v>85.813241954339375</v>
      </c>
      <c r="Q64" s="220">
        <f>Q63/C63*100+P64</f>
        <v>92.906530049474014</v>
      </c>
      <c r="R64" s="223">
        <f>R63/C63*100+Q64</f>
        <v>99.999818144608653</v>
      </c>
      <c r="S64" s="233"/>
      <c r="T64" s="222"/>
      <c r="U64" s="220"/>
      <c r="V64" s="159"/>
    </row>
    <row r="65" spans="1:22" ht="24.95" customHeight="1">
      <c r="A65" s="202" t="s">
        <v>60</v>
      </c>
      <c r="B65" s="203" t="s">
        <v>59</v>
      </c>
      <c r="C65" s="204">
        <f>SUM(C66:C70)</f>
        <v>981941250</v>
      </c>
      <c r="D65" s="204">
        <f t="shared" ref="D65:U65" si="9">SUM(D66:D70)</f>
        <v>28685005.760002572</v>
      </c>
      <c r="E65" s="204">
        <f t="shared" si="9"/>
        <v>33185012.423613701</v>
      </c>
      <c r="F65" s="204">
        <f t="shared" si="9"/>
        <v>304268276.52083129</v>
      </c>
      <c r="G65" s="229">
        <f t="shared" si="9"/>
        <v>366138220</v>
      </c>
      <c r="H65" s="204">
        <f t="shared" si="9"/>
        <v>42325069.603866234</v>
      </c>
      <c r="I65" s="204">
        <f t="shared" si="9"/>
        <v>203693075.3638688</v>
      </c>
      <c r="J65" s="204">
        <f t="shared" si="9"/>
        <v>60545104.425268292</v>
      </c>
      <c r="K65" s="229">
        <f t="shared" si="9"/>
        <v>306563000</v>
      </c>
      <c r="L65" s="204">
        <f t="shared" si="9"/>
        <v>28685110.185270865</v>
      </c>
      <c r="M65" s="204">
        <f t="shared" si="9"/>
        <v>28685115.945273437</v>
      </c>
      <c r="N65" s="204">
        <f t="shared" si="9"/>
        <v>61235145.511317104</v>
      </c>
      <c r="O65" s="229">
        <f t="shared" si="9"/>
        <v>118605000</v>
      </c>
      <c r="P65" s="204">
        <f t="shared" si="9"/>
        <v>64215158.405811273</v>
      </c>
      <c r="Q65" s="204">
        <f t="shared" si="9"/>
        <v>96125193.062488303</v>
      </c>
      <c r="R65" s="204">
        <f t="shared" si="9"/>
        <v>30295199.999993976</v>
      </c>
      <c r="S65" s="229">
        <f t="shared" si="9"/>
        <v>190635000</v>
      </c>
      <c r="T65" s="204">
        <f t="shared" si="9"/>
        <v>981941220</v>
      </c>
      <c r="U65" s="204">
        <f t="shared" si="9"/>
        <v>0</v>
      </c>
      <c r="V65" s="159"/>
    </row>
    <row r="66" spans="1:22" ht="24.95" customHeight="1">
      <c r="A66" s="192">
        <v>25</v>
      </c>
      <c r="B66" s="205" t="s">
        <v>61</v>
      </c>
      <c r="C66" s="194">
        <v>498003250</v>
      </c>
      <c r="D66" s="194">
        <v>28685000</v>
      </c>
      <c r="E66" s="194">
        <v>33185000</v>
      </c>
      <c r="F66" s="194">
        <v>98938220</v>
      </c>
      <c r="G66" s="231">
        <f>F66+E66+D66</f>
        <v>160808220</v>
      </c>
      <c r="H66" s="216">
        <v>33685000</v>
      </c>
      <c r="I66" s="194">
        <v>28685000</v>
      </c>
      <c r="J66" s="194">
        <v>28685000</v>
      </c>
      <c r="K66" s="232">
        <f>SUM(H66:J66)</f>
        <v>91055000</v>
      </c>
      <c r="L66" s="214">
        <v>28685000</v>
      </c>
      <c r="M66" s="194">
        <v>28685000</v>
      </c>
      <c r="N66" s="194">
        <v>28685000</v>
      </c>
      <c r="O66" s="231">
        <f>SUM(L66:N66)</f>
        <v>86055000</v>
      </c>
      <c r="P66" s="216">
        <v>64215000</v>
      </c>
      <c r="Q66" s="194">
        <v>67185000</v>
      </c>
      <c r="R66" s="206">
        <v>28685000</v>
      </c>
      <c r="S66" s="232">
        <f>SUM(P66:R66)</f>
        <v>160085000</v>
      </c>
      <c r="T66" s="214">
        <f>S66+O66+K66+G66</f>
        <v>498003220</v>
      </c>
      <c r="U66" s="194"/>
      <c r="V66" s="159"/>
    </row>
    <row r="67" spans="1:22" ht="24.95" customHeight="1">
      <c r="A67" s="192"/>
      <c r="B67" s="205"/>
      <c r="C67" s="194"/>
      <c r="D67" s="220">
        <f>D66/C66*100</f>
        <v>5.7600025702643505</v>
      </c>
      <c r="E67" s="220">
        <f>(E66+D66)/C66*100</f>
        <v>12.423613701316206</v>
      </c>
      <c r="F67" s="220">
        <f>(F66+E66+D66)/C66*100</f>
        <v>32.29059649711121</v>
      </c>
      <c r="G67" s="230"/>
      <c r="H67" s="221">
        <f>H66/C66*100+F67</f>
        <v>39.054608579361677</v>
      </c>
      <c r="I67" s="220">
        <f>I66/C66*100+H67</f>
        <v>44.814611149626025</v>
      </c>
      <c r="J67" s="220">
        <f>J66/C66*100+I67</f>
        <v>50.574613719890372</v>
      </c>
      <c r="K67" s="233"/>
      <c r="L67" s="222">
        <f>L66/C66*100+J67</f>
        <v>56.33461629015472</v>
      </c>
      <c r="M67" s="220">
        <f>M66/C66*100+L67</f>
        <v>62.094618860419068</v>
      </c>
      <c r="N67" s="220">
        <f>N66/C66*100+M67</f>
        <v>67.854621430683423</v>
      </c>
      <c r="O67" s="230"/>
      <c r="P67" s="221">
        <f>P66/C66*100+N67</f>
        <v>80.749115593121118</v>
      </c>
      <c r="Q67" s="220">
        <f>Q66/C66*100+P67</f>
        <v>94.239991405678566</v>
      </c>
      <c r="R67" s="223">
        <f>R66/C66*100+Q67</f>
        <v>99.999993975942914</v>
      </c>
      <c r="S67" s="233"/>
      <c r="T67" s="222"/>
      <c r="U67" s="220"/>
      <c r="V67" s="159"/>
    </row>
    <row r="68" spans="1:22" ht="24.95" customHeight="1">
      <c r="A68" s="192">
        <v>26</v>
      </c>
      <c r="B68" s="205" t="s">
        <v>62</v>
      </c>
      <c r="C68" s="194">
        <v>136730000</v>
      </c>
      <c r="D68" s="194">
        <v>0</v>
      </c>
      <c r="E68" s="194">
        <v>0</v>
      </c>
      <c r="F68" s="194">
        <v>33130000</v>
      </c>
      <c r="G68" s="231">
        <f>F68+E68+D68</f>
        <v>33130000</v>
      </c>
      <c r="H68" s="216">
        <v>8640000</v>
      </c>
      <c r="I68" s="194">
        <v>0</v>
      </c>
      <c r="J68" s="194">
        <v>31860000</v>
      </c>
      <c r="K68" s="232">
        <f>SUM(H68:J68)</f>
        <v>40500000</v>
      </c>
      <c r="L68" s="214">
        <v>0</v>
      </c>
      <c r="M68" s="194">
        <v>0</v>
      </c>
      <c r="N68" s="194">
        <v>32550000</v>
      </c>
      <c r="O68" s="231">
        <f>SUM(L68:N68)</f>
        <v>32550000</v>
      </c>
      <c r="P68" s="216">
        <v>0</v>
      </c>
      <c r="Q68" s="194">
        <v>28940000</v>
      </c>
      <c r="R68" s="206">
        <v>1610000</v>
      </c>
      <c r="S68" s="232">
        <f>SUM(P68:R68)</f>
        <v>30550000</v>
      </c>
      <c r="T68" s="214">
        <f>S68+O68+K68+G68</f>
        <v>136730000</v>
      </c>
      <c r="U68" s="194"/>
      <c r="V68" s="159"/>
    </row>
    <row r="69" spans="1:22" ht="24.95" customHeight="1">
      <c r="A69" s="192"/>
      <c r="B69" s="205"/>
      <c r="C69" s="194"/>
      <c r="D69" s="220">
        <f>D68/C68*100</f>
        <v>0</v>
      </c>
      <c r="E69" s="220">
        <f>(E68+D68)/C68*100</f>
        <v>0</v>
      </c>
      <c r="F69" s="220">
        <f>(F68+E68+D68)/C68*100</f>
        <v>24.230234769253272</v>
      </c>
      <c r="G69" s="230"/>
      <c r="H69" s="221">
        <f>H68/C68*100+F69</f>
        <v>30.549257661083885</v>
      </c>
      <c r="I69" s="220">
        <f>I68/C68*100+H69</f>
        <v>30.549257661083885</v>
      </c>
      <c r="J69" s="220">
        <f>J68/C68*100+I69</f>
        <v>53.850654574709282</v>
      </c>
      <c r="K69" s="233"/>
      <c r="L69" s="222">
        <f>L68/C68*100+J69</f>
        <v>53.850654574709282</v>
      </c>
      <c r="M69" s="220">
        <f>M68/C68*100+L69</f>
        <v>53.850654574709282</v>
      </c>
      <c r="N69" s="220">
        <f>N68/C68*100+M69</f>
        <v>77.656695677612817</v>
      </c>
      <c r="O69" s="230"/>
      <c r="P69" s="221">
        <f>P68/C68*100+N69</f>
        <v>77.656695677612817</v>
      </c>
      <c r="Q69" s="220">
        <f>Q68/C68*100+P69</f>
        <v>98.822496891684352</v>
      </c>
      <c r="R69" s="223">
        <f>R68/C68*100+Q69</f>
        <v>100.00000000000001</v>
      </c>
      <c r="S69" s="233"/>
      <c r="T69" s="222"/>
      <c r="U69" s="220"/>
      <c r="V69" s="159"/>
    </row>
    <row r="70" spans="1:22" ht="24.95" customHeight="1">
      <c r="A70" s="192">
        <v>27</v>
      </c>
      <c r="B70" s="205" t="s">
        <v>63</v>
      </c>
      <c r="C70" s="194">
        <v>347208000</v>
      </c>
      <c r="D70" s="194">
        <v>0</v>
      </c>
      <c r="E70" s="194">
        <v>0</v>
      </c>
      <c r="F70" s="194">
        <v>172200000</v>
      </c>
      <c r="G70" s="231">
        <f>F70+E70+D70</f>
        <v>172200000</v>
      </c>
      <c r="H70" s="216">
        <v>0</v>
      </c>
      <c r="I70" s="194">
        <v>175008000</v>
      </c>
      <c r="J70" s="194">
        <v>0</v>
      </c>
      <c r="K70" s="232">
        <f>SUM(H70:J70)</f>
        <v>175008000</v>
      </c>
      <c r="L70" s="214">
        <v>0</v>
      </c>
      <c r="M70" s="194">
        <v>0</v>
      </c>
      <c r="N70" s="194">
        <v>0</v>
      </c>
      <c r="O70" s="231">
        <f>SUM(L70:N70)</f>
        <v>0</v>
      </c>
      <c r="P70" s="216">
        <v>0</v>
      </c>
      <c r="Q70" s="194">
        <v>0</v>
      </c>
      <c r="R70" s="206">
        <v>0</v>
      </c>
      <c r="S70" s="232">
        <f>SUM(P70:R70)</f>
        <v>0</v>
      </c>
      <c r="T70" s="214">
        <f>S70+O70+K70+G70</f>
        <v>347208000</v>
      </c>
      <c r="U70" s="194"/>
      <c r="V70" s="159"/>
    </row>
    <row r="71" spans="1:22" ht="24.95" customHeight="1">
      <c r="A71" s="192"/>
      <c r="B71" s="205"/>
      <c r="C71" s="194"/>
      <c r="D71" s="220">
        <f>D70/C70*100</f>
        <v>0</v>
      </c>
      <c r="E71" s="220">
        <f>(E70+D70)/C70*100</f>
        <v>0</v>
      </c>
      <c r="F71" s="220">
        <f>(F70+E70+D70)/C70*100</f>
        <v>49.595631437063666</v>
      </c>
      <c r="G71" s="230"/>
      <c r="H71" s="221">
        <f>H70/C70*100+F71</f>
        <v>49.595631437063666</v>
      </c>
      <c r="I71" s="220">
        <f>I70/C70*100+H71</f>
        <v>100</v>
      </c>
      <c r="J71" s="220">
        <f>J70/C70*100+I71</f>
        <v>100</v>
      </c>
      <c r="K71" s="233"/>
      <c r="L71" s="222">
        <f>L70/C70*100+J71</f>
        <v>100</v>
      </c>
      <c r="M71" s="220">
        <f>M70/C70*100+L71</f>
        <v>100</v>
      </c>
      <c r="N71" s="220">
        <f>N70/C70*100+M71</f>
        <v>100</v>
      </c>
      <c r="O71" s="230"/>
      <c r="P71" s="221">
        <f>P70/C70*100+N71</f>
        <v>100</v>
      </c>
      <c r="Q71" s="220">
        <f>Q70/C70*100+P71</f>
        <v>100</v>
      </c>
      <c r="R71" s="223">
        <f>R70/C70*100+Q71</f>
        <v>100</v>
      </c>
      <c r="S71" s="233"/>
      <c r="T71" s="222"/>
      <c r="U71" s="220"/>
      <c r="V71" s="159"/>
    </row>
    <row r="72" spans="1:22" ht="24.95" customHeight="1">
      <c r="A72" s="198" t="s">
        <v>65</v>
      </c>
      <c r="B72" s="199" t="s">
        <v>66</v>
      </c>
      <c r="C72" s="200">
        <f>C73</f>
        <v>305000000</v>
      </c>
      <c r="D72" s="200">
        <f t="shared" ref="D72:T72" si="10">D73</f>
        <v>4250008.5</v>
      </c>
      <c r="E72" s="200">
        <f t="shared" si="10"/>
        <v>17310020.715800494</v>
      </c>
      <c r="F72" s="200">
        <f t="shared" si="10"/>
        <v>45190066.161260232</v>
      </c>
      <c r="G72" s="229">
        <f t="shared" si="10"/>
        <v>66750000</v>
      </c>
      <c r="H72" s="200">
        <f t="shared" si="10"/>
        <v>53034111.469084337</v>
      </c>
      <c r="I72" s="200">
        <f t="shared" si="10"/>
        <v>55274168.996131733</v>
      </c>
      <c r="J72" s="200">
        <f t="shared" si="10"/>
        <v>26500194.508048736</v>
      </c>
      <c r="K72" s="229">
        <f t="shared" si="10"/>
        <v>134808000</v>
      </c>
      <c r="L72" s="200">
        <f t="shared" si="10"/>
        <v>25634220.720194176</v>
      </c>
      <c r="M72" s="200">
        <f t="shared" si="10"/>
        <v>28884248.622135922</v>
      </c>
      <c r="N72" s="200">
        <f t="shared" si="10"/>
        <v>22864272.223300971</v>
      </c>
      <c r="O72" s="229">
        <f t="shared" si="10"/>
        <v>77382000</v>
      </c>
      <c r="P72" s="200">
        <f t="shared" si="10"/>
        <v>16260286.111650486</v>
      </c>
      <c r="Q72" s="200">
        <f t="shared" si="10"/>
        <v>9800300</v>
      </c>
      <c r="R72" s="200">
        <f t="shared" si="10"/>
        <v>300</v>
      </c>
      <c r="S72" s="229">
        <f t="shared" si="10"/>
        <v>26060000</v>
      </c>
      <c r="T72" s="200">
        <f t="shared" si="10"/>
        <v>305000000</v>
      </c>
      <c r="U72" s="201"/>
      <c r="V72" s="159"/>
    </row>
    <row r="73" spans="1:22" ht="24.95" customHeight="1">
      <c r="A73" s="207" t="s">
        <v>64</v>
      </c>
      <c r="B73" s="208" t="s">
        <v>67</v>
      </c>
      <c r="C73" s="209">
        <f>SUM(C74:C80)</f>
        <v>305000000</v>
      </c>
      <c r="D73" s="209">
        <f t="shared" ref="D73:T73" si="11">SUM(D74:D80)</f>
        <v>4250008.5</v>
      </c>
      <c r="E73" s="209">
        <f t="shared" si="11"/>
        <v>17310020.715800494</v>
      </c>
      <c r="F73" s="209">
        <f t="shared" si="11"/>
        <v>45190066.161260232</v>
      </c>
      <c r="G73" s="229">
        <f t="shared" si="11"/>
        <v>66750000</v>
      </c>
      <c r="H73" s="209">
        <f t="shared" si="11"/>
        <v>53034111.469084337</v>
      </c>
      <c r="I73" s="209">
        <f t="shared" si="11"/>
        <v>55274168.996131733</v>
      </c>
      <c r="J73" s="209">
        <f t="shared" si="11"/>
        <v>26500194.508048736</v>
      </c>
      <c r="K73" s="229">
        <f t="shared" si="11"/>
        <v>134808000</v>
      </c>
      <c r="L73" s="209">
        <f t="shared" si="11"/>
        <v>25634220.720194176</v>
      </c>
      <c r="M73" s="209">
        <f t="shared" si="11"/>
        <v>28884248.622135922</v>
      </c>
      <c r="N73" s="209">
        <f t="shared" si="11"/>
        <v>22864272.223300971</v>
      </c>
      <c r="O73" s="229">
        <f t="shared" si="11"/>
        <v>77382000</v>
      </c>
      <c r="P73" s="209">
        <f t="shared" si="11"/>
        <v>16260286.111650486</v>
      </c>
      <c r="Q73" s="209">
        <f t="shared" si="11"/>
        <v>9800300</v>
      </c>
      <c r="R73" s="209">
        <f t="shared" si="11"/>
        <v>300</v>
      </c>
      <c r="S73" s="229">
        <f t="shared" si="11"/>
        <v>26060000</v>
      </c>
      <c r="T73" s="209">
        <f t="shared" si="11"/>
        <v>305000000</v>
      </c>
      <c r="U73" s="209"/>
      <c r="V73" s="159"/>
    </row>
    <row r="74" spans="1:22" ht="24.95" customHeight="1">
      <c r="A74" s="192">
        <v>28</v>
      </c>
      <c r="B74" s="205" t="s">
        <v>68</v>
      </c>
      <c r="C74" s="194">
        <v>50000000</v>
      </c>
      <c r="D74" s="194">
        <v>4250000</v>
      </c>
      <c r="E74" s="194">
        <v>1600000</v>
      </c>
      <c r="F74" s="194">
        <v>4250000</v>
      </c>
      <c r="G74" s="231">
        <f>F74+E74+D74</f>
        <v>10100000</v>
      </c>
      <c r="H74" s="216">
        <v>1600000</v>
      </c>
      <c r="I74" s="194">
        <v>7030000</v>
      </c>
      <c r="J74" s="194">
        <v>5850000</v>
      </c>
      <c r="K74" s="232">
        <f>SUM(H74:J74)</f>
        <v>14480000</v>
      </c>
      <c r="L74" s="214">
        <v>4250000</v>
      </c>
      <c r="M74" s="194">
        <v>7750000</v>
      </c>
      <c r="N74" s="194">
        <v>4920000</v>
      </c>
      <c r="O74" s="231">
        <f>SUM(L74:N74)</f>
        <v>16920000</v>
      </c>
      <c r="P74" s="216">
        <v>4250000</v>
      </c>
      <c r="Q74" s="194">
        <v>4250000</v>
      </c>
      <c r="R74" s="206">
        <v>0</v>
      </c>
      <c r="S74" s="232">
        <f>SUM(P74:R74)</f>
        <v>8500000</v>
      </c>
      <c r="T74" s="214">
        <f>S74+O74+K74+G74</f>
        <v>50000000</v>
      </c>
      <c r="U74" s="194"/>
      <c r="V74" s="159"/>
    </row>
    <row r="75" spans="1:22" ht="24.95" customHeight="1">
      <c r="A75" s="192"/>
      <c r="B75" s="205"/>
      <c r="C75" s="194"/>
      <c r="D75" s="220">
        <f>D74/C74*100</f>
        <v>8.5</v>
      </c>
      <c r="E75" s="220">
        <f>(E74+D74)/C74*100</f>
        <v>11.700000000000001</v>
      </c>
      <c r="F75" s="220">
        <f>(F74+E74+D74)/C74*100</f>
        <v>20.200000000000003</v>
      </c>
      <c r="G75" s="230"/>
      <c r="H75" s="221">
        <f>H74/C74*100+F75</f>
        <v>23.400000000000002</v>
      </c>
      <c r="I75" s="220">
        <f>I74/C74*100+H75</f>
        <v>37.46</v>
      </c>
      <c r="J75" s="220">
        <f>J74/C74*100+I75</f>
        <v>49.160000000000004</v>
      </c>
      <c r="K75" s="233"/>
      <c r="L75" s="222">
        <f>L74/C74*100+J75</f>
        <v>57.660000000000004</v>
      </c>
      <c r="M75" s="220">
        <f>M74/C74*100+L75</f>
        <v>73.16</v>
      </c>
      <c r="N75" s="220">
        <f>N74/C74*100+M75</f>
        <v>83</v>
      </c>
      <c r="O75" s="230"/>
      <c r="P75" s="221">
        <f>P74/C74*100+N75</f>
        <v>91.5</v>
      </c>
      <c r="Q75" s="220">
        <f>Q74/C74*100+P75</f>
        <v>100</v>
      </c>
      <c r="R75" s="223">
        <f>R74/C74*100+Q75</f>
        <v>100</v>
      </c>
      <c r="S75" s="233"/>
      <c r="T75" s="222"/>
      <c r="U75" s="220"/>
      <c r="V75" s="159"/>
    </row>
    <row r="76" spans="1:22" ht="24.95" customHeight="1">
      <c r="A76" s="192">
        <v>29</v>
      </c>
      <c r="B76" s="205" t="s">
        <v>69</v>
      </c>
      <c r="C76" s="194">
        <v>103000000</v>
      </c>
      <c r="D76" s="194">
        <v>0</v>
      </c>
      <c r="E76" s="194">
        <v>5550000</v>
      </c>
      <c r="F76" s="194">
        <v>7790000</v>
      </c>
      <c r="G76" s="231">
        <f>F76+E76+D76</f>
        <v>13340000</v>
      </c>
      <c r="H76" s="216">
        <v>12774000</v>
      </c>
      <c r="I76" s="194">
        <v>14174000</v>
      </c>
      <c r="J76" s="194">
        <v>10490000</v>
      </c>
      <c r="K76" s="232">
        <f>SUM(H76:J76)</f>
        <v>37438000</v>
      </c>
      <c r="L76" s="214">
        <v>14174000</v>
      </c>
      <c r="M76" s="194">
        <v>12774000</v>
      </c>
      <c r="N76" s="194">
        <v>14174000</v>
      </c>
      <c r="O76" s="231">
        <f>SUM(L76:N76)</f>
        <v>41122000</v>
      </c>
      <c r="P76" s="216">
        <v>5550000</v>
      </c>
      <c r="Q76" s="194">
        <v>5550000</v>
      </c>
      <c r="R76" s="206">
        <v>0</v>
      </c>
      <c r="S76" s="232">
        <f>SUM(P76:R76)</f>
        <v>11100000</v>
      </c>
      <c r="T76" s="214">
        <f>S76+O76+K76+G76</f>
        <v>103000000</v>
      </c>
      <c r="U76" s="194"/>
      <c r="V76" s="159"/>
    </row>
    <row r="77" spans="1:22" ht="24.95" customHeight="1">
      <c r="A77" s="192"/>
      <c r="B77" s="205"/>
      <c r="C77" s="194"/>
      <c r="D77" s="220">
        <f>D76/C76*100</f>
        <v>0</v>
      </c>
      <c r="E77" s="220">
        <f>(E76+D76)/C76*100</f>
        <v>5.3883495145631066</v>
      </c>
      <c r="F77" s="220">
        <f>(F76+E76+D76)/C76*100</f>
        <v>12.951456310679612</v>
      </c>
      <c r="G77" s="230"/>
      <c r="H77" s="221">
        <f>H76/C76*100+F77</f>
        <v>25.353398058252427</v>
      </c>
      <c r="I77" s="220">
        <f>I76/C76*100+H77</f>
        <v>39.114563106796112</v>
      </c>
      <c r="J77" s="220">
        <f>J76/C76*100+I77</f>
        <v>49.29902912621359</v>
      </c>
      <c r="K77" s="233"/>
      <c r="L77" s="222">
        <f>L76/C76*100+J77</f>
        <v>63.060194174757278</v>
      </c>
      <c r="M77" s="220">
        <f>M76/C76*100+L77</f>
        <v>75.462135922330091</v>
      </c>
      <c r="N77" s="220">
        <f>N76/C76*100+M77</f>
        <v>89.22330097087378</v>
      </c>
      <c r="O77" s="230"/>
      <c r="P77" s="221">
        <f>P76/C76*100+N77</f>
        <v>94.611650485436883</v>
      </c>
      <c r="Q77" s="220">
        <f>Q76/C76*100+P77</f>
        <v>99.999999999999986</v>
      </c>
      <c r="R77" s="223">
        <f>R76/C76*100+Q77</f>
        <v>99.999999999999986</v>
      </c>
      <c r="S77" s="233"/>
      <c r="T77" s="222"/>
      <c r="U77" s="220"/>
      <c r="V77" s="159"/>
    </row>
    <row r="78" spans="1:22" ht="24.95" customHeight="1">
      <c r="A78" s="192">
        <v>30</v>
      </c>
      <c r="B78" s="205" t="s">
        <v>70</v>
      </c>
      <c r="C78" s="194">
        <v>102000000</v>
      </c>
      <c r="D78" s="194">
        <v>0</v>
      </c>
      <c r="E78" s="194">
        <v>3700000</v>
      </c>
      <c r="F78" s="194">
        <v>29970000</v>
      </c>
      <c r="G78" s="231">
        <f>F78+E78+D78</f>
        <v>33670000</v>
      </c>
      <c r="H78" s="216">
        <v>30300000</v>
      </c>
      <c r="I78" s="194">
        <v>30300000</v>
      </c>
      <c r="J78" s="194">
        <v>3700000</v>
      </c>
      <c r="K78" s="232">
        <f>SUM(H78:J78)</f>
        <v>64300000</v>
      </c>
      <c r="L78" s="214">
        <v>4030000</v>
      </c>
      <c r="M78" s="194">
        <v>0</v>
      </c>
      <c r="N78" s="194">
        <v>0</v>
      </c>
      <c r="O78" s="231">
        <f>SUM(L78:N78)</f>
        <v>4030000</v>
      </c>
      <c r="P78" s="216">
        <v>0</v>
      </c>
      <c r="Q78" s="194">
        <v>0</v>
      </c>
      <c r="R78" s="206">
        <v>0</v>
      </c>
      <c r="S78" s="232">
        <f>SUM(P78:R78)</f>
        <v>0</v>
      </c>
      <c r="T78" s="214">
        <f>S78+O78+K78+G78</f>
        <v>102000000</v>
      </c>
      <c r="U78" s="194"/>
      <c r="V78" s="159"/>
    </row>
    <row r="79" spans="1:22" ht="24.95" customHeight="1">
      <c r="A79" s="192"/>
      <c r="B79" s="205"/>
      <c r="C79" s="194"/>
      <c r="D79" s="220">
        <f>D78/C78*100</f>
        <v>0</v>
      </c>
      <c r="E79" s="220">
        <f>(E78+D78)/C78*100</f>
        <v>3.6274509803921573</v>
      </c>
      <c r="F79" s="220">
        <f>(F78+E78+D78)/C78*100</f>
        <v>33.009803921568626</v>
      </c>
      <c r="G79" s="230"/>
      <c r="H79" s="221">
        <f>H78/C78*100+F79</f>
        <v>62.715686274509807</v>
      </c>
      <c r="I79" s="220">
        <f>I78/C78*100+H79</f>
        <v>92.421568627450981</v>
      </c>
      <c r="J79" s="220">
        <f>J78/C78*100+I79</f>
        <v>96.049019607843135</v>
      </c>
      <c r="K79" s="233"/>
      <c r="L79" s="222">
        <f>L78/C78*100+J79</f>
        <v>100</v>
      </c>
      <c r="M79" s="220">
        <f>M78/C78*100+L79</f>
        <v>100</v>
      </c>
      <c r="N79" s="220">
        <f>N78/C78*100+M79</f>
        <v>100</v>
      </c>
      <c r="O79" s="230"/>
      <c r="P79" s="221">
        <f>P78/C78*100+N79</f>
        <v>100</v>
      </c>
      <c r="Q79" s="220">
        <f>Q78/C78*100+P79</f>
        <v>100</v>
      </c>
      <c r="R79" s="223">
        <f>R78/C78*100+Q79</f>
        <v>100</v>
      </c>
      <c r="S79" s="233"/>
      <c r="T79" s="222"/>
      <c r="U79" s="220"/>
      <c r="V79" s="159"/>
    </row>
    <row r="80" spans="1:22" ht="24.95" customHeight="1">
      <c r="A80" s="192">
        <v>31</v>
      </c>
      <c r="B80" s="205" t="s">
        <v>71</v>
      </c>
      <c r="C80" s="194">
        <v>50000000</v>
      </c>
      <c r="D80" s="194">
        <v>0</v>
      </c>
      <c r="E80" s="194">
        <v>6460000</v>
      </c>
      <c r="F80" s="194">
        <v>3180000</v>
      </c>
      <c r="G80" s="231">
        <f>F80+E80+D80</f>
        <v>9640000</v>
      </c>
      <c r="H80" s="216">
        <v>8360000</v>
      </c>
      <c r="I80" s="194">
        <v>3770000</v>
      </c>
      <c r="J80" s="194">
        <v>6460000</v>
      </c>
      <c r="K80" s="232">
        <f>SUM(H80:J80)</f>
        <v>18590000</v>
      </c>
      <c r="L80" s="214">
        <v>3180000</v>
      </c>
      <c r="M80" s="194">
        <v>8360000</v>
      </c>
      <c r="N80" s="194">
        <v>3770000</v>
      </c>
      <c r="O80" s="231">
        <f>SUM(L80:N80)</f>
        <v>15310000</v>
      </c>
      <c r="P80" s="216">
        <v>6460000</v>
      </c>
      <c r="Q80" s="194">
        <v>0</v>
      </c>
      <c r="R80" s="206">
        <v>0</v>
      </c>
      <c r="S80" s="232">
        <f>SUM(P80:R80)</f>
        <v>6460000</v>
      </c>
      <c r="T80" s="214">
        <f>S80+O80+K80+G80</f>
        <v>50000000</v>
      </c>
      <c r="U80" s="194"/>
      <c r="V80" s="159"/>
    </row>
    <row r="81" spans="1:22" ht="24.95" customHeight="1">
      <c r="A81" s="192"/>
      <c r="B81" s="205"/>
      <c r="C81" s="194"/>
      <c r="D81" s="220">
        <f>D80/C80*100</f>
        <v>0</v>
      </c>
      <c r="E81" s="220">
        <f>(E80+D80)/C80*100</f>
        <v>12.920000000000002</v>
      </c>
      <c r="F81" s="220">
        <f>(F80+E80+D80)/C80*100</f>
        <v>19.28</v>
      </c>
      <c r="G81" s="230"/>
      <c r="H81" s="221">
        <f>H80/C80*100+F81</f>
        <v>36</v>
      </c>
      <c r="I81" s="220">
        <f>I80/C80*100+H81</f>
        <v>43.54</v>
      </c>
      <c r="J81" s="220">
        <f>J80/C80*100+I81</f>
        <v>56.46</v>
      </c>
      <c r="K81" s="233"/>
      <c r="L81" s="222">
        <f>L80/C80*100+J81</f>
        <v>62.82</v>
      </c>
      <c r="M81" s="220">
        <f>M80/C80*100+L81</f>
        <v>79.539999999999992</v>
      </c>
      <c r="N81" s="220">
        <f>N80/C80*100+M81</f>
        <v>87.079999999999984</v>
      </c>
      <c r="O81" s="230"/>
      <c r="P81" s="221">
        <f>P80/C80*100+N81</f>
        <v>99.999999999999986</v>
      </c>
      <c r="Q81" s="220">
        <f>Q80/C80*100+P81</f>
        <v>99.999999999999986</v>
      </c>
      <c r="R81" s="223">
        <f>R80/C80*100+Q81</f>
        <v>99.999999999999986</v>
      </c>
      <c r="S81" s="233"/>
      <c r="T81" s="222"/>
      <c r="U81" s="220"/>
      <c r="V81" s="159"/>
    </row>
    <row r="82" spans="1:22" ht="24.95" customHeight="1">
      <c r="A82" s="198" t="s">
        <v>76</v>
      </c>
      <c r="B82" s="199" t="s">
        <v>77</v>
      </c>
      <c r="C82" s="200">
        <f>C83+C88</f>
        <v>352000000</v>
      </c>
      <c r="D82" s="200">
        <f t="shared" ref="D82:U82" si="12">D83+D88</f>
        <v>0</v>
      </c>
      <c r="E82" s="200">
        <f t="shared" si="12"/>
        <v>34625004.672192916</v>
      </c>
      <c r="F82" s="200">
        <f t="shared" si="12"/>
        <v>85405009.344385833</v>
      </c>
      <c r="G82" s="229">
        <f t="shared" si="12"/>
        <v>120030000</v>
      </c>
      <c r="H82" s="200">
        <f t="shared" si="12"/>
        <v>18500039.864355691</v>
      </c>
      <c r="I82" s="200">
        <f t="shared" si="12"/>
        <v>12270056.744536549</v>
      </c>
      <c r="J82" s="200">
        <f t="shared" si="12"/>
        <v>92065064.280331582</v>
      </c>
      <c r="K82" s="229">
        <f t="shared" si="12"/>
        <v>122835000</v>
      </c>
      <c r="L82" s="200">
        <f t="shared" si="12"/>
        <v>42295071.8161266</v>
      </c>
      <c r="M82" s="200">
        <f t="shared" si="12"/>
        <v>9330084.0241145454</v>
      </c>
      <c r="N82" s="200">
        <f t="shared" si="12"/>
        <v>29435091.559909571</v>
      </c>
      <c r="O82" s="229">
        <f t="shared" si="12"/>
        <v>81060000</v>
      </c>
      <c r="P82" s="200">
        <f t="shared" si="12"/>
        <v>22445095.327807084</v>
      </c>
      <c r="Q82" s="200">
        <f t="shared" si="12"/>
        <v>3150095.3278070837</v>
      </c>
      <c r="R82" s="200">
        <f t="shared" si="12"/>
        <v>2480100</v>
      </c>
      <c r="S82" s="229">
        <f t="shared" si="12"/>
        <v>28075000</v>
      </c>
      <c r="T82" s="200">
        <f t="shared" si="12"/>
        <v>352000000</v>
      </c>
      <c r="U82" s="200">
        <f t="shared" si="12"/>
        <v>0</v>
      </c>
      <c r="V82" s="159"/>
    </row>
    <row r="83" spans="1:22" ht="24.95" customHeight="1">
      <c r="A83" s="207" t="s">
        <v>78</v>
      </c>
      <c r="B83" s="207" t="s">
        <v>79</v>
      </c>
      <c r="C83" s="209">
        <f>SUM(C84:C86)</f>
        <v>249430000</v>
      </c>
      <c r="D83" s="209">
        <f t="shared" ref="D83:U83" si="13">SUM(D84:D86)</f>
        <v>0</v>
      </c>
      <c r="E83" s="209">
        <f t="shared" si="13"/>
        <v>34625004.672192916</v>
      </c>
      <c r="F83" s="209">
        <f t="shared" si="13"/>
        <v>33615009.344385833</v>
      </c>
      <c r="G83" s="229">
        <f t="shared" si="13"/>
        <v>68240000</v>
      </c>
      <c r="H83" s="209">
        <f t="shared" si="13"/>
        <v>18500039.864355691</v>
      </c>
      <c r="I83" s="209">
        <f t="shared" si="13"/>
        <v>12270056.744536549</v>
      </c>
      <c r="J83" s="209">
        <f t="shared" si="13"/>
        <v>41285064.280331574</v>
      </c>
      <c r="K83" s="229">
        <f t="shared" si="13"/>
        <v>72055000</v>
      </c>
      <c r="L83" s="209">
        <f t="shared" si="13"/>
        <v>42295071.8161266</v>
      </c>
      <c r="M83" s="209">
        <f t="shared" si="13"/>
        <v>9330084.0241145454</v>
      </c>
      <c r="N83" s="209">
        <f t="shared" si="13"/>
        <v>29435091.559909571</v>
      </c>
      <c r="O83" s="229">
        <f t="shared" si="13"/>
        <v>81060000</v>
      </c>
      <c r="P83" s="209">
        <f t="shared" si="13"/>
        <v>22445095.327807084</v>
      </c>
      <c r="Q83" s="209">
        <f t="shared" si="13"/>
        <v>3150095.3278070837</v>
      </c>
      <c r="R83" s="209">
        <f t="shared" si="13"/>
        <v>2480100</v>
      </c>
      <c r="S83" s="229">
        <f t="shared" si="13"/>
        <v>28075000</v>
      </c>
      <c r="T83" s="209">
        <f t="shared" si="13"/>
        <v>249430000</v>
      </c>
      <c r="U83" s="209">
        <f t="shared" si="13"/>
        <v>0</v>
      </c>
      <c r="V83" s="159"/>
    </row>
    <row r="84" spans="1:22" ht="24.95" customHeight="1">
      <c r="A84" s="192">
        <v>32</v>
      </c>
      <c r="B84" s="205" t="s">
        <v>80</v>
      </c>
      <c r="C84" s="194">
        <v>53080000</v>
      </c>
      <c r="D84" s="194">
        <v>0</v>
      </c>
      <c r="E84" s="194">
        <v>2480000</v>
      </c>
      <c r="F84" s="194">
        <v>2480000</v>
      </c>
      <c r="G84" s="231">
        <f>F84+E84+D84</f>
        <v>4960000</v>
      </c>
      <c r="H84" s="216">
        <v>16200000</v>
      </c>
      <c r="I84" s="194">
        <v>8960000</v>
      </c>
      <c r="J84" s="194">
        <v>4000000</v>
      </c>
      <c r="K84" s="232">
        <f>SUM(H84:J84)</f>
        <v>29160000</v>
      </c>
      <c r="L84" s="214">
        <v>4000000</v>
      </c>
      <c r="M84" s="194">
        <v>6480000</v>
      </c>
      <c r="N84" s="194">
        <v>4000000</v>
      </c>
      <c r="O84" s="231">
        <f>SUM(L84:N84)</f>
        <v>14480000</v>
      </c>
      <c r="P84" s="216">
        <v>2000000</v>
      </c>
      <c r="Q84" s="194">
        <v>0</v>
      </c>
      <c r="R84" s="206">
        <v>2480000</v>
      </c>
      <c r="S84" s="232">
        <f>SUM(P84:R84)</f>
        <v>4480000</v>
      </c>
      <c r="T84" s="214">
        <f>S84+O84+K84+G84</f>
        <v>53080000</v>
      </c>
      <c r="U84" s="194"/>
      <c r="V84" s="159"/>
    </row>
    <row r="85" spans="1:22" ht="24.95" customHeight="1">
      <c r="A85" s="192"/>
      <c r="B85" s="205"/>
      <c r="C85" s="194"/>
      <c r="D85" s="220">
        <f>D84/C84*100</f>
        <v>0</v>
      </c>
      <c r="E85" s="220">
        <f>(E84+D84)/C84*100</f>
        <v>4.6721929163526754</v>
      </c>
      <c r="F85" s="220">
        <f>(F84+E84+D84)/C84*100</f>
        <v>9.3443858327053508</v>
      </c>
      <c r="G85" s="230"/>
      <c r="H85" s="221">
        <f>H84/C84*100+F85</f>
        <v>39.864355689525247</v>
      </c>
      <c r="I85" s="220">
        <f>I84/C84*100+H85</f>
        <v>56.744536548605879</v>
      </c>
      <c r="J85" s="220">
        <f>J84/C84*100+I85</f>
        <v>64.280331574981162</v>
      </c>
      <c r="K85" s="233"/>
      <c r="L85" s="222">
        <f>L84/C84*100+J85</f>
        <v>71.816126601356444</v>
      </c>
      <c r="M85" s="220">
        <f>M84/C84*100+L85</f>
        <v>84.024114544084398</v>
      </c>
      <c r="N85" s="220">
        <f>N84/C84*100+M85</f>
        <v>91.559909570459681</v>
      </c>
      <c r="O85" s="230"/>
      <c r="P85" s="221">
        <f>P84/C84*100+N85</f>
        <v>95.327807083647329</v>
      </c>
      <c r="Q85" s="220">
        <f>Q84/C84*100+P85</f>
        <v>95.327807083647329</v>
      </c>
      <c r="R85" s="223">
        <f>R84/C84*100+Q85</f>
        <v>100</v>
      </c>
      <c r="S85" s="233"/>
      <c r="T85" s="222"/>
      <c r="U85" s="220"/>
      <c r="V85" s="159"/>
    </row>
    <row r="86" spans="1:22" ht="24.95" customHeight="1">
      <c r="A86" s="192">
        <v>33</v>
      </c>
      <c r="B86" s="205" t="s">
        <v>81</v>
      </c>
      <c r="C86" s="194">
        <v>196350000</v>
      </c>
      <c r="D86" s="194">
        <v>0</v>
      </c>
      <c r="E86" s="194">
        <v>32145000</v>
      </c>
      <c r="F86" s="194">
        <v>31135000</v>
      </c>
      <c r="G86" s="231">
        <f>F86+E86+D86</f>
        <v>63280000</v>
      </c>
      <c r="H86" s="216">
        <v>2300000</v>
      </c>
      <c r="I86" s="194">
        <v>3310000</v>
      </c>
      <c r="J86" s="194">
        <v>37285000</v>
      </c>
      <c r="K86" s="232">
        <f>SUM(H86:J86)</f>
        <v>42895000</v>
      </c>
      <c r="L86" s="214">
        <v>38295000</v>
      </c>
      <c r="M86" s="194">
        <v>2850000</v>
      </c>
      <c r="N86" s="194">
        <v>25435000</v>
      </c>
      <c r="O86" s="231">
        <f>SUM(L86:N86)</f>
        <v>66580000</v>
      </c>
      <c r="P86" s="216">
        <v>20445000</v>
      </c>
      <c r="Q86" s="194">
        <v>3150000</v>
      </c>
      <c r="R86" s="206">
        <v>0</v>
      </c>
      <c r="S86" s="232">
        <f>SUM(P86:R86)</f>
        <v>23595000</v>
      </c>
      <c r="T86" s="214">
        <f>S86+O86+K86+G86</f>
        <v>196350000</v>
      </c>
      <c r="U86" s="194"/>
      <c r="V86" s="159"/>
    </row>
    <row r="87" spans="1:22" ht="24.95" customHeight="1">
      <c r="A87" s="192"/>
      <c r="B87" s="205"/>
      <c r="C87" s="194"/>
      <c r="D87" s="220">
        <f>D86/C86*100</f>
        <v>0</v>
      </c>
      <c r="E87" s="220">
        <f>(E86+D86)/C86*100</f>
        <v>16.371275783040488</v>
      </c>
      <c r="F87" s="220">
        <f>(F86+E86+D86)/C86*100</f>
        <v>32.228163992869874</v>
      </c>
      <c r="G87" s="230"/>
      <c r="H87" s="221">
        <f>H86/C86*100+F87</f>
        <v>33.399541634835749</v>
      </c>
      <c r="I87" s="220">
        <f>I86/C86*100+H87</f>
        <v>35.085306850012728</v>
      </c>
      <c r="J87" s="220">
        <f>J86/C86*100+I87</f>
        <v>54.074357015533479</v>
      </c>
      <c r="K87" s="233"/>
      <c r="L87" s="222">
        <f>L86/C86*100+J87</f>
        <v>73.577794754265341</v>
      </c>
      <c r="M87" s="220">
        <f>M86/C86*100+L87</f>
        <v>75.029284441049143</v>
      </c>
      <c r="N87" s="220">
        <f>N86/C86*100+M87</f>
        <v>87.983193277310917</v>
      </c>
      <c r="O87" s="230"/>
      <c r="P87" s="221">
        <f>P86/C86*100+N87</f>
        <v>98.395721925133685</v>
      </c>
      <c r="Q87" s="220">
        <f>Q86/C86*100+P87</f>
        <v>100</v>
      </c>
      <c r="R87" s="223">
        <f>R86/C86*100+Q87</f>
        <v>100</v>
      </c>
      <c r="S87" s="233"/>
      <c r="T87" s="222"/>
      <c r="U87" s="220"/>
      <c r="V87" s="159"/>
    </row>
    <row r="88" spans="1:22" ht="24.95" customHeight="1">
      <c r="A88" s="207" t="s">
        <v>82</v>
      </c>
      <c r="B88" s="208" t="s">
        <v>83</v>
      </c>
      <c r="C88" s="209">
        <f>SUM(C89)</f>
        <v>102570000</v>
      </c>
      <c r="D88" s="209">
        <f t="shared" ref="D88:U88" si="14">SUM(D89)</f>
        <v>0</v>
      </c>
      <c r="E88" s="209">
        <f t="shared" si="14"/>
        <v>0</v>
      </c>
      <c r="F88" s="209">
        <f t="shared" si="14"/>
        <v>51790000</v>
      </c>
      <c r="G88" s="229">
        <f t="shared" si="14"/>
        <v>51790000</v>
      </c>
      <c r="H88" s="209">
        <f t="shared" si="14"/>
        <v>0</v>
      </c>
      <c r="I88" s="209">
        <f t="shared" si="14"/>
        <v>0</v>
      </c>
      <c r="J88" s="209">
        <f t="shared" si="14"/>
        <v>50780000</v>
      </c>
      <c r="K88" s="229">
        <f t="shared" si="14"/>
        <v>50780000</v>
      </c>
      <c r="L88" s="209">
        <f t="shared" si="14"/>
        <v>0</v>
      </c>
      <c r="M88" s="209">
        <f t="shared" si="14"/>
        <v>0</v>
      </c>
      <c r="N88" s="209">
        <f t="shared" si="14"/>
        <v>0</v>
      </c>
      <c r="O88" s="229">
        <f t="shared" si="14"/>
        <v>0</v>
      </c>
      <c r="P88" s="209">
        <f t="shared" si="14"/>
        <v>0</v>
      </c>
      <c r="Q88" s="209">
        <f t="shared" si="14"/>
        <v>0</v>
      </c>
      <c r="R88" s="209">
        <f t="shared" si="14"/>
        <v>0</v>
      </c>
      <c r="S88" s="229">
        <f t="shared" si="14"/>
        <v>0</v>
      </c>
      <c r="T88" s="209">
        <f t="shared" si="14"/>
        <v>102570000</v>
      </c>
      <c r="U88" s="209">
        <f t="shared" si="14"/>
        <v>0</v>
      </c>
      <c r="V88" s="159"/>
    </row>
    <row r="89" spans="1:22" ht="24.95" customHeight="1">
      <c r="A89" s="192">
        <v>34</v>
      </c>
      <c r="B89" s="205" t="s">
        <v>84</v>
      </c>
      <c r="C89" s="194">
        <v>102570000</v>
      </c>
      <c r="D89" s="194">
        <v>0</v>
      </c>
      <c r="E89" s="194">
        <v>0</v>
      </c>
      <c r="F89" s="194">
        <v>51790000</v>
      </c>
      <c r="G89" s="231">
        <f>F89+E89+D89</f>
        <v>51790000</v>
      </c>
      <c r="H89" s="216">
        <v>0</v>
      </c>
      <c r="I89" s="194">
        <v>0</v>
      </c>
      <c r="J89" s="194">
        <v>50780000</v>
      </c>
      <c r="K89" s="232">
        <f>SUM(H89:J89)</f>
        <v>50780000</v>
      </c>
      <c r="L89" s="214">
        <v>0</v>
      </c>
      <c r="M89" s="194">
        <v>0</v>
      </c>
      <c r="N89" s="194">
        <v>0</v>
      </c>
      <c r="O89" s="231">
        <f>SUM(L89:N89)</f>
        <v>0</v>
      </c>
      <c r="P89" s="216">
        <v>0</v>
      </c>
      <c r="Q89" s="194">
        <v>0</v>
      </c>
      <c r="R89" s="206">
        <v>0</v>
      </c>
      <c r="S89" s="232">
        <f>SUM(P89:R89)</f>
        <v>0</v>
      </c>
      <c r="T89" s="214">
        <f>S89+O89+K89+G89</f>
        <v>102570000</v>
      </c>
      <c r="U89" s="194"/>
      <c r="V89" s="159"/>
    </row>
    <row r="90" spans="1:22" ht="24.95" customHeight="1">
      <c r="A90" s="192"/>
      <c r="B90" s="205"/>
      <c r="C90" s="194"/>
      <c r="D90" s="220">
        <f>D89/C89*100</f>
        <v>0</v>
      </c>
      <c r="E90" s="220">
        <f>(E89+D89)/C89*100</f>
        <v>0</v>
      </c>
      <c r="F90" s="220">
        <f>(F89+E89+D89)/C89*100</f>
        <v>50.492346690065325</v>
      </c>
      <c r="G90" s="230"/>
      <c r="H90" s="221">
        <f>H89/C89*100+F90</f>
        <v>50.492346690065325</v>
      </c>
      <c r="I90" s="220">
        <f>I89/C89*100+H90</f>
        <v>50.492346690065325</v>
      </c>
      <c r="J90" s="220">
        <f>J89/C89*100+I90</f>
        <v>100</v>
      </c>
      <c r="K90" s="233"/>
      <c r="L90" s="222">
        <f>L89/C89*100+J90</f>
        <v>100</v>
      </c>
      <c r="M90" s="220">
        <f>M89/C89*100+L90</f>
        <v>100</v>
      </c>
      <c r="N90" s="220">
        <f>N89/C89*100+M90</f>
        <v>100</v>
      </c>
      <c r="O90" s="230"/>
      <c r="P90" s="221">
        <f>P89/C89*100+N90</f>
        <v>100</v>
      </c>
      <c r="Q90" s="220">
        <f>Q89/C89*100+P90</f>
        <v>100</v>
      </c>
      <c r="R90" s="223">
        <f>R89/C89*100+Q90</f>
        <v>100</v>
      </c>
      <c r="S90" s="233"/>
      <c r="T90" s="222"/>
      <c r="U90" s="220"/>
      <c r="V90" s="159"/>
    </row>
    <row r="91" spans="1:22" ht="24.95" customHeight="1">
      <c r="A91" s="198" t="s">
        <v>85</v>
      </c>
      <c r="B91" s="199" t="s">
        <v>86</v>
      </c>
      <c r="C91" s="200">
        <f>C92+C95+C98+C107</f>
        <v>1227373000</v>
      </c>
      <c r="D91" s="200">
        <f t="shared" ref="D91:U91" si="15">D92+D95+D98+D107</f>
        <v>162259518.85266668</v>
      </c>
      <c r="E91" s="200">
        <f t="shared" si="15"/>
        <v>84660064.849333331</v>
      </c>
      <c r="F91" s="200">
        <f t="shared" si="15"/>
        <v>77151068.289333344</v>
      </c>
      <c r="G91" s="229">
        <f t="shared" si="15"/>
        <v>324070500</v>
      </c>
      <c r="H91" s="200">
        <f t="shared" si="15"/>
        <v>145471099.89403921</v>
      </c>
      <c r="I91" s="200">
        <f t="shared" si="15"/>
        <v>83815144.512274504</v>
      </c>
      <c r="J91" s="200">
        <f t="shared" si="15"/>
        <v>47800147.952274509</v>
      </c>
      <c r="K91" s="229">
        <f t="shared" si="15"/>
        <v>277086000</v>
      </c>
      <c r="L91" s="200">
        <f t="shared" si="15"/>
        <v>169419236.14325491</v>
      </c>
      <c r="M91" s="200">
        <f t="shared" si="15"/>
        <v>132142289.76992157</v>
      </c>
      <c r="N91" s="200">
        <f t="shared" si="15"/>
        <v>145498792.14992157</v>
      </c>
      <c r="O91" s="229">
        <f t="shared" si="15"/>
        <v>447059500</v>
      </c>
      <c r="P91" s="200">
        <f t="shared" si="15"/>
        <v>65584298.679333329</v>
      </c>
      <c r="Q91" s="200">
        <f t="shared" si="15"/>
        <v>40320299.999333337</v>
      </c>
      <c r="R91" s="200">
        <f t="shared" si="15"/>
        <v>73252799.999333337</v>
      </c>
      <c r="S91" s="229">
        <f t="shared" si="15"/>
        <v>179156500</v>
      </c>
      <c r="T91" s="200">
        <f t="shared" si="15"/>
        <v>1227372500</v>
      </c>
      <c r="U91" s="200">
        <f t="shared" si="15"/>
        <v>0</v>
      </c>
      <c r="V91" s="159"/>
    </row>
    <row r="92" spans="1:22" ht="24.95" customHeight="1">
      <c r="A92" s="207" t="s">
        <v>87</v>
      </c>
      <c r="B92" s="208" t="s">
        <v>88</v>
      </c>
      <c r="C92" s="209">
        <f>SUM(C93)</f>
        <v>227749000</v>
      </c>
      <c r="D92" s="209">
        <f t="shared" ref="D92:U92" si="16">SUM(D93)</f>
        <v>108790000</v>
      </c>
      <c r="E92" s="209">
        <f t="shared" si="16"/>
        <v>0</v>
      </c>
      <c r="F92" s="209">
        <f t="shared" si="16"/>
        <v>0</v>
      </c>
      <c r="G92" s="229">
        <f t="shared" si="16"/>
        <v>108790000</v>
      </c>
      <c r="H92" s="209">
        <f t="shared" si="16"/>
        <v>74361000</v>
      </c>
      <c r="I92" s="209">
        <f t="shared" si="16"/>
        <v>0</v>
      </c>
      <c r="J92" s="209">
        <f t="shared" si="16"/>
        <v>0</v>
      </c>
      <c r="K92" s="229">
        <f t="shared" si="16"/>
        <v>74361000</v>
      </c>
      <c r="L92" s="209">
        <f t="shared" si="16"/>
        <v>23564000</v>
      </c>
      <c r="M92" s="209">
        <f t="shared" si="16"/>
        <v>0</v>
      </c>
      <c r="N92" s="209">
        <f t="shared" si="16"/>
        <v>0</v>
      </c>
      <c r="O92" s="229">
        <f t="shared" si="16"/>
        <v>23564000</v>
      </c>
      <c r="P92" s="209">
        <f t="shared" si="16"/>
        <v>21034000</v>
      </c>
      <c r="Q92" s="209">
        <f t="shared" si="16"/>
        <v>0</v>
      </c>
      <c r="R92" s="209">
        <f t="shared" si="16"/>
        <v>0</v>
      </c>
      <c r="S92" s="229">
        <f t="shared" si="16"/>
        <v>21034000</v>
      </c>
      <c r="T92" s="209">
        <f t="shared" si="16"/>
        <v>227749000</v>
      </c>
      <c r="U92" s="209">
        <f t="shared" si="16"/>
        <v>0</v>
      </c>
      <c r="V92" s="159"/>
    </row>
    <row r="93" spans="1:22" ht="24.95" customHeight="1">
      <c r="A93" s="192">
        <v>35</v>
      </c>
      <c r="B93" s="205" t="s">
        <v>89</v>
      </c>
      <c r="C93" s="194">
        <v>227749000</v>
      </c>
      <c r="D93" s="194">
        <v>108790000</v>
      </c>
      <c r="E93" s="194">
        <v>0</v>
      </c>
      <c r="F93" s="194">
        <v>0</v>
      </c>
      <c r="G93" s="231">
        <f>F93+E93+D93</f>
        <v>108790000</v>
      </c>
      <c r="H93" s="216">
        <v>74361000</v>
      </c>
      <c r="I93" s="194">
        <v>0</v>
      </c>
      <c r="J93" s="194">
        <v>0</v>
      </c>
      <c r="K93" s="232">
        <f>SUM(H93:J93)</f>
        <v>74361000</v>
      </c>
      <c r="L93" s="214">
        <v>23564000</v>
      </c>
      <c r="M93" s="194">
        <v>0</v>
      </c>
      <c r="N93" s="194">
        <v>0</v>
      </c>
      <c r="O93" s="231">
        <f>SUM(L93:N93)</f>
        <v>23564000</v>
      </c>
      <c r="P93" s="216">
        <v>21034000</v>
      </c>
      <c r="Q93" s="194">
        <v>0</v>
      </c>
      <c r="R93" s="206">
        <v>0</v>
      </c>
      <c r="S93" s="232">
        <f>SUM(P93:R93)</f>
        <v>21034000</v>
      </c>
      <c r="T93" s="214">
        <f>S93+O93+K93+G93</f>
        <v>227749000</v>
      </c>
      <c r="U93" s="194"/>
      <c r="V93" s="159"/>
    </row>
    <row r="94" spans="1:22" ht="24.95" customHeight="1">
      <c r="A94" s="192"/>
      <c r="B94" s="205"/>
      <c r="C94" s="194"/>
      <c r="D94" s="220">
        <f>D93/C93*100</f>
        <v>47.767498430289486</v>
      </c>
      <c r="E94" s="220">
        <f>(E93+D93)/C93*100</f>
        <v>47.767498430289486</v>
      </c>
      <c r="F94" s="220">
        <f>(F93+E93+D93)/C93*100</f>
        <v>47.767498430289486</v>
      </c>
      <c r="G94" s="230"/>
      <c r="H94" s="221">
        <f>H93/C93*100+F94</f>
        <v>80.417916214780305</v>
      </c>
      <c r="I94" s="220">
        <f>I93/C93*100+H94</f>
        <v>80.417916214780305</v>
      </c>
      <c r="J94" s="220">
        <f>J93/C93*100+I94</f>
        <v>80.417916214780305</v>
      </c>
      <c r="K94" s="233"/>
      <c r="L94" s="222">
        <f>L93/C93*100+J94</f>
        <v>90.764394135649326</v>
      </c>
      <c r="M94" s="220">
        <f>M93/C93*100+L94</f>
        <v>90.764394135649326</v>
      </c>
      <c r="N94" s="220">
        <f>N93/C93*100+M94</f>
        <v>90.764394135649326</v>
      </c>
      <c r="O94" s="230"/>
      <c r="P94" s="221">
        <f>P93/C93*100+N94</f>
        <v>100</v>
      </c>
      <c r="Q94" s="220">
        <f>Q93/C93*100+P94</f>
        <v>100</v>
      </c>
      <c r="R94" s="223">
        <f>R93/C93*100+Q94</f>
        <v>100</v>
      </c>
      <c r="S94" s="233"/>
      <c r="T94" s="222"/>
      <c r="U94" s="220"/>
      <c r="V94" s="159"/>
    </row>
    <row r="95" spans="1:22" ht="24.95" customHeight="1">
      <c r="A95" s="207" t="s">
        <v>90</v>
      </c>
      <c r="B95" s="208" t="s">
        <v>91</v>
      </c>
      <c r="C95" s="209">
        <f>SUM(C96)</f>
        <v>177884000</v>
      </c>
      <c r="D95" s="209">
        <f t="shared" ref="D95:U95" si="17">SUM(D96)</f>
        <v>0</v>
      </c>
      <c r="E95" s="209">
        <f t="shared" si="17"/>
        <v>0</v>
      </c>
      <c r="F95" s="209">
        <f t="shared" si="17"/>
        <v>34711000</v>
      </c>
      <c r="G95" s="229">
        <f t="shared" si="17"/>
        <v>34711000</v>
      </c>
      <c r="H95" s="209">
        <f t="shared" si="17"/>
        <v>0</v>
      </c>
      <c r="I95" s="209">
        <f t="shared" si="17"/>
        <v>0</v>
      </c>
      <c r="J95" s="209">
        <f t="shared" si="17"/>
        <v>4010000</v>
      </c>
      <c r="K95" s="229">
        <f t="shared" si="17"/>
        <v>4010000</v>
      </c>
      <c r="L95" s="209">
        <f t="shared" si="17"/>
        <v>0</v>
      </c>
      <c r="M95" s="209">
        <f t="shared" si="17"/>
        <v>792000</v>
      </c>
      <c r="N95" s="209">
        <f t="shared" si="17"/>
        <v>104118500</v>
      </c>
      <c r="O95" s="229">
        <f t="shared" si="17"/>
        <v>104910500</v>
      </c>
      <c r="P95" s="209">
        <f t="shared" si="17"/>
        <v>0</v>
      </c>
      <c r="Q95" s="209">
        <f t="shared" si="17"/>
        <v>0</v>
      </c>
      <c r="R95" s="209">
        <f t="shared" si="17"/>
        <v>34252500</v>
      </c>
      <c r="S95" s="229">
        <f t="shared" si="17"/>
        <v>34252500</v>
      </c>
      <c r="T95" s="209">
        <f t="shared" si="17"/>
        <v>177884000</v>
      </c>
      <c r="U95" s="209">
        <f t="shared" si="17"/>
        <v>0</v>
      </c>
      <c r="V95" s="159"/>
    </row>
    <row r="96" spans="1:22" ht="24.95" customHeight="1">
      <c r="A96" s="192">
        <v>36</v>
      </c>
      <c r="B96" s="205" t="s">
        <v>92</v>
      </c>
      <c r="C96" s="194">
        <v>177884000</v>
      </c>
      <c r="D96" s="194">
        <v>0</v>
      </c>
      <c r="E96" s="194">
        <v>0</v>
      </c>
      <c r="F96" s="194">
        <v>34711000</v>
      </c>
      <c r="G96" s="231">
        <f>F96+E96+D96</f>
        <v>34711000</v>
      </c>
      <c r="H96" s="216">
        <v>0</v>
      </c>
      <c r="I96" s="194">
        <v>0</v>
      </c>
      <c r="J96" s="194">
        <v>4010000</v>
      </c>
      <c r="K96" s="232">
        <f>SUM(H96:J96)</f>
        <v>4010000</v>
      </c>
      <c r="L96" s="214">
        <v>0</v>
      </c>
      <c r="M96" s="194">
        <v>792000</v>
      </c>
      <c r="N96" s="194">
        <v>104118500</v>
      </c>
      <c r="O96" s="231">
        <f>SUM(L96:N96)</f>
        <v>104910500</v>
      </c>
      <c r="P96" s="216">
        <v>0</v>
      </c>
      <c r="Q96" s="194">
        <v>0</v>
      </c>
      <c r="R96" s="206">
        <v>34252500</v>
      </c>
      <c r="S96" s="232">
        <f>SUM(P96:R96)</f>
        <v>34252500</v>
      </c>
      <c r="T96" s="214">
        <f>S96+O96+K96+G96</f>
        <v>177884000</v>
      </c>
      <c r="U96" s="194"/>
      <c r="V96" s="159"/>
    </row>
    <row r="97" spans="1:22" ht="24.95" customHeight="1">
      <c r="A97" s="192"/>
      <c r="B97" s="205"/>
      <c r="C97" s="194"/>
      <c r="D97" s="220">
        <f>D96/C96*100</f>
        <v>0</v>
      </c>
      <c r="E97" s="220">
        <f>(E96+D96)/C96*100</f>
        <v>0</v>
      </c>
      <c r="F97" s="220">
        <f>(F96+E96+D96)/C96*100</f>
        <v>19.513278316206069</v>
      </c>
      <c r="G97" s="230"/>
      <c r="H97" s="221">
        <f>H96/C96*100+F97</f>
        <v>19.513278316206069</v>
      </c>
      <c r="I97" s="220">
        <f>I96/C96*100+H97</f>
        <v>19.513278316206069</v>
      </c>
      <c r="J97" s="220">
        <f>J96/C96*100+I97</f>
        <v>21.76755638505993</v>
      </c>
      <c r="K97" s="233"/>
      <c r="L97" s="222">
        <f>L96/C96*100+J97</f>
        <v>21.76755638505993</v>
      </c>
      <c r="M97" s="220">
        <f>M96/C96*100+L97</f>
        <v>22.212790357761239</v>
      </c>
      <c r="N97" s="220">
        <f>N96/C96*100+M97</f>
        <v>80.744473926828718</v>
      </c>
      <c r="O97" s="230"/>
      <c r="P97" s="221">
        <f>P96/C96*100+N97</f>
        <v>80.744473926828718</v>
      </c>
      <c r="Q97" s="220">
        <f>Q96/C96*100+P97</f>
        <v>80.744473926828718</v>
      </c>
      <c r="R97" s="223">
        <f>R96/C96*100+Q97</f>
        <v>100</v>
      </c>
      <c r="S97" s="233"/>
      <c r="T97" s="222"/>
      <c r="U97" s="220"/>
      <c r="V97" s="159"/>
    </row>
    <row r="98" spans="1:22" ht="24.95" customHeight="1">
      <c r="A98" s="207" t="s">
        <v>94</v>
      </c>
      <c r="B98" s="208" t="s">
        <v>93</v>
      </c>
      <c r="C98" s="209">
        <f>SUM(C99:C105)</f>
        <v>300000000</v>
      </c>
      <c r="D98" s="209">
        <f t="shared" ref="D98:U98" si="18">SUM(D99:D105)</f>
        <v>14469518.852666667</v>
      </c>
      <c r="E98" s="209">
        <f t="shared" si="18"/>
        <v>45660064.849333331</v>
      </c>
      <c r="F98" s="209">
        <f t="shared" si="18"/>
        <v>3440068.2893333333</v>
      </c>
      <c r="G98" s="229">
        <f t="shared" si="18"/>
        <v>63569500</v>
      </c>
      <c r="H98" s="209">
        <f t="shared" si="18"/>
        <v>32110099.894039217</v>
      </c>
      <c r="I98" s="209">
        <f t="shared" si="18"/>
        <v>44815144.512274511</v>
      </c>
      <c r="J98" s="209">
        <f t="shared" si="18"/>
        <v>4790147.9522745097</v>
      </c>
      <c r="K98" s="229">
        <f t="shared" si="18"/>
        <v>81715000</v>
      </c>
      <c r="L98" s="209">
        <f t="shared" si="18"/>
        <v>104385236.14325491</v>
      </c>
      <c r="M98" s="209">
        <f t="shared" si="18"/>
        <v>41080289.769921571</v>
      </c>
      <c r="N98" s="209">
        <f t="shared" si="18"/>
        <v>2380292.1499215686</v>
      </c>
      <c r="O98" s="229">
        <f t="shared" si="18"/>
        <v>147845000</v>
      </c>
      <c r="P98" s="209">
        <f t="shared" si="18"/>
        <v>5550298.6793333329</v>
      </c>
      <c r="Q98" s="209">
        <f t="shared" si="18"/>
        <v>1320299.9993333332</v>
      </c>
      <c r="R98" s="209">
        <f t="shared" si="18"/>
        <v>299.99933333333331</v>
      </c>
      <c r="S98" s="229">
        <f t="shared" si="18"/>
        <v>6870000</v>
      </c>
      <c r="T98" s="209">
        <f t="shared" si="18"/>
        <v>299999500</v>
      </c>
      <c r="U98" s="209">
        <f t="shared" si="18"/>
        <v>0</v>
      </c>
      <c r="V98" s="159"/>
    </row>
    <row r="99" spans="1:22" ht="46.5" customHeight="1">
      <c r="A99" s="192">
        <v>37</v>
      </c>
      <c r="B99" s="236" t="s">
        <v>95</v>
      </c>
      <c r="C99" s="194">
        <v>100000000</v>
      </c>
      <c r="D99" s="194">
        <v>1320000</v>
      </c>
      <c r="E99" s="194">
        <v>44650000</v>
      </c>
      <c r="F99" s="194">
        <v>3440000</v>
      </c>
      <c r="G99" s="231">
        <f>F99+E99+D99</f>
        <v>49410000</v>
      </c>
      <c r="H99" s="216">
        <v>3440000</v>
      </c>
      <c r="I99" s="194">
        <v>33130000</v>
      </c>
      <c r="J99" s="194">
        <v>3440000</v>
      </c>
      <c r="K99" s="232">
        <f>SUM(H99:J99)</f>
        <v>40010000</v>
      </c>
      <c r="L99" s="214">
        <v>3440000</v>
      </c>
      <c r="M99" s="194">
        <v>3440000</v>
      </c>
      <c r="N99" s="194">
        <v>2380000</v>
      </c>
      <c r="O99" s="231">
        <f>SUM(L99:N99)</f>
        <v>9260000</v>
      </c>
      <c r="P99" s="216">
        <v>0</v>
      </c>
      <c r="Q99" s="194">
        <v>1320000</v>
      </c>
      <c r="R99" s="206">
        <v>0</v>
      </c>
      <c r="S99" s="232">
        <f>SUM(P99:R99)</f>
        <v>1320000</v>
      </c>
      <c r="T99" s="214">
        <f>S99+O99+K99+G99</f>
        <v>100000000</v>
      </c>
      <c r="U99" s="194"/>
      <c r="V99" s="159"/>
    </row>
    <row r="100" spans="1:22" ht="24.95" customHeight="1">
      <c r="A100" s="192"/>
      <c r="B100" s="205"/>
      <c r="C100" s="194"/>
      <c r="D100" s="220">
        <f>D99/C99*100</f>
        <v>1.32</v>
      </c>
      <c r="E100" s="220">
        <f>(E99+D99)/C99*100</f>
        <v>45.97</v>
      </c>
      <c r="F100" s="220">
        <f>(F99+E99+D99)/C99*100</f>
        <v>49.41</v>
      </c>
      <c r="G100" s="230"/>
      <c r="H100" s="221">
        <f>H99/C99*100+F100</f>
        <v>52.849999999999994</v>
      </c>
      <c r="I100" s="220">
        <f>I99/C99*100+H100</f>
        <v>85.97999999999999</v>
      </c>
      <c r="J100" s="220">
        <f>J99/C99*100+I100</f>
        <v>89.419999999999987</v>
      </c>
      <c r="K100" s="233"/>
      <c r="L100" s="222">
        <f>L99/C99*100+J100</f>
        <v>92.859999999999985</v>
      </c>
      <c r="M100" s="220">
        <f>M99/C99*100+L100</f>
        <v>96.299999999999983</v>
      </c>
      <c r="N100" s="220">
        <f>N99/C99*100+M100</f>
        <v>98.679999999999978</v>
      </c>
      <c r="O100" s="230"/>
      <c r="P100" s="221">
        <f>P99/C99*100+N100</f>
        <v>98.679999999999978</v>
      </c>
      <c r="Q100" s="220">
        <f>Q99/C99*100+P100</f>
        <v>99.999999999999972</v>
      </c>
      <c r="R100" s="223">
        <f>R99/C99*100+Q100</f>
        <v>99.999999999999972</v>
      </c>
      <c r="S100" s="233"/>
      <c r="T100" s="222"/>
      <c r="U100" s="220"/>
      <c r="V100" s="159"/>
    </row>
    <row r="101" spans="1:22" ht="24.95" customHeight="1">
      <c r="A101" s="192">
        <v>38</v>
      </c>
      <c r="B101" s="205" t="s">
        <v>96</v>
      </c>
      <c r="C101" s="194">
        <v>75000000</v>
      </c>
      <c r="D101" s="194">
        <v>13149500</v>
      </c>
      <c r="E101" s="194">
        <v>1010000</v>
      </c>
      <c r="F101" s="194">
        <v>0</v>
      </c>
      <c r="G101" s="231">
        <f>F101+E101+D101</f>
        <v>14159500</v>
      </c>
      <c r="H101" s="216">
        <v>0</v>
      </c>
      <c r="I101" s="194">
        <v>0</v>
      </c>
      <c r="J101" s="194">
        <v>0</v>
      </c>
      <c r="K101" s="232">
        <f>SUM(H101:J101)</f>
        <v>0</v>
      </c>
      <c r="L101" s="214">
        <v>23200000</v>
      </c>
      <c r="M101" s="194">
        <v>37640000</v>
      </c>
      <c r="N101" s="194">
        <v>0</v>
      </c>
      <c r="O101" s="231">
        <f>SUM(L101:N101)</f>
        <v>60840000</v>
      </c>
      <c r="P101" s="216">
        <v>0</v>
      </c>
      <c r="Q101" s="194">
        <v>0</v>
      </c>
      <c r="R101" s="206">
        <v>0</v>
      </c>
      <c r="S101" s="232">
        <f>SUM(P101:R101)</f>
        <v>0</v>
      </c>
      <c r="T101" s="214">
        <f>S101+O101+K101+G101</f>
        <v>74999500</v>
      </c>
      <c r="U101" s="194"/>
      <c r="V101" s="159"/>
    </row>
    <row r="102" spans="1:22" ht="24.95" customHeight="1">
      <c r="A102" s="192"/>
      <c r="B102" s="205"/>
      <c r="C102" s="194"/>
      <c r="D102" s="220">
        <f>D101/C101*100</f>
        <v>17.532666666666668</v>
      </c>
      <c r="E102" s="220">
        <f>(E101+D101)/C101*100</f>
        <v>18.879333333333335</v>
      </c>
      <c r="F102" s="220">
        <f>(F101+E101+D101)/C101*100</f>
        <v>18.879333333333335</v>
      </c>
      <c r="G102" s="230"/>
      <c r="H102" s="221">
        <f>H101/C101*100+F102</f>
        <v>18.879333333333335</v>
      </c>
      <c r="I102" s="220">
        <f>I101/C101*100+H102</f>
        <v>18.879333333333335</v>
      </c>
      <c r="J102" s="220">
        <f>J101/C101*100+I102</f>
        <v>18.879333333333335</v>
      </c>
      <c r="K102" s="233"/>
      <c r="L102" s="222">
        <f>L101/C101*100+J102</f>
        <v>49.812666666666672</v>
      </c>
      <c r="M102" s="220">
        <f>M101/C101*100+L102</f>
        <v>99.99933333333334</v>
      </c>
      <c r="N102" s="220">
        <f>N101/C101*100+M102</f>
        <v>99.99933333333334</v>
      </c>
      <c r="O102" s="230"/>
      <c r="P102" s="221">
        <f>P101/C101*100+N102</f>
        <v>99.99933333333334</v>
      </c>
      <c r="Q102" s="220">
        <f>Q101/C101*100+P102</f>
        <v>99.99933333333334</v>
      </c>
      <c r="R102" s="223">
        <f>R101/C101*100+Q102</f>
        <v>99.99933333333334</v>
      </c>
      <c r="S102" s="233"/>
      <c r="T102" s="222"/>
      <c r="U102" s="220"/>
      <c r="V102" s="159"/>
    </row>
    <row r="103" spans="1:22" ht="24.95" customHeight="1">
      <c r="A103" s="192">
        <v>39</v>
      </c>
      <c r="B103" s="205" t="s">
        <v>97</v>
      </c>
      <c r="C103" s="194">
        <v>85000000</v>
      </c>
      <c r="D103" s="194">
        <v>0</v>
      </c>
      <c r="E103" s="194">
        <v>0</v>
      </c>
      <c r="F103" s="194">
        <v>0</v>
      </c>
      <c r="G103" s="231">
        <f>F103+E103+D103</f>
        <v>0</v>
      </c>
      <c r="H103" s="216">
        <v>23940000</v>
      </c>
      <c r="I103" s="194">
        <v>9765000</v>
      </c>
      <c r="J103" s="194">
        <v>0</v>
      </c>
      <c r="K103" s="232">
        <f>SUM(H103:J103)</f>
        <v>33705000</v>
      </c>
      <c r="L103" s="214">
        <v>45745000</v>
      </c>
      <c r="M103" s="194">
        <v>0</v>
      </c>
      <c r="N103" s="194">
        <v>0</v>
      </c>
      <c r="O103" s="231">
        <f>SUM(L103:N103)</f>
        <v>45745000</v>
      </c>
      <c r="P103" s="216">
        <v>5550000</v>
      </c>
      <c r="Q103" s="194">
        <v>0</v>
      </c>
      <c r="R103" s="206">
        <v>0</v>
      </c>
      <c r="S103" s="232">
        <f>SUM(P103:R103)</f>
        <v>5550000</v>
      </c>
      <c r="T103" s="214">
        <f>S103+O103+K103+G103</f>
        <v>85000000</v>
      </c>
      <c r="U103" s="194"/>
      <c r="V103" s="159"/>
    </row>
    <row r="104" spans="1:22" ht="24.95" customHeight="1">
      <c r="A104" s="192"/>
      <c r="B104" s="205"/>
      <c r="C104" s="194"/>
      <c r="D104" s="220">
        <f>D103/C103*100</f>
        <v>0</v>
      </c>
      <c r="E104" s="220">
        <f>(E103+D103)/C103*100</f>
        <v>0</v>
      </c>
      <c r="F104" s="220">
        <f>(F103+E103+D103)/C103*100</f>
        <v>0</v>
      </c>
      <c r="G104" s="230"/>
      <c r="H104" s="221">
        <f>H103/C103*100+F104</f>
        <v>28.164705882352941</v>
      </c>
      <c r="I104" s="220">
        <f>I103/C103*100+H104</f>
        <v>39.652941176470591</v>
      </c>
      <c r="J104" s="220">
        <f>J103/C103*100+I104</f>
        <v>39.652941176470591</v>
      </c>
      <c r="K104" s="233"/>
      <c r="L104" s="222">
        <f>L103/C103*100+J104</f>
        <v>93.470588235294116</v>
      </c>
      <c r="M104" s="220">
        <f>M103/C103*100+L104</f>
        <v>93.470588235294116</v>
      </c>
      <c r="N104" s="220">
        <f>N103/C103*100+M104</f>
        <v>93.470588235294116</v>
      </c>
      <c r="O104" s="230"/>
      <c r="P104" s="221">
        <f>P103/C103*100+N104</f>
        <v>100</v>
      </c>
      <c r="Q104" s="220">
        <f>Q103/C103*100+P104</f>
        <v>100</v>
      </c>
      <c r="R104" s="223">
        <f>R103/C103*100+Q104</f>
        <v>100</v>
      </c>
      <c r="S104" s="233"/>
      <c r="T104" s="222"/>
      <c r="U104" s="220"/>
      <c r="V104" s="159"/>
    </row>
    <row r="105" spans="1:22" ht="24.95" customHeight="1">
      <c r="A105" s="192">
        <v>40</v>
      </c>
      <c r="B105" s="205" t="s">
        <v>98</v>
      </c>
      <c r="C105" s="194">
        <v>40000000</v>
      </c>
      <c r="D105" s="194">
        <v>0</v>
      </c>
      <c r="E105" s="194">
        <v>0</v>
      </c>
      <c r="F105" s="194">
        <v>0</v>
      </c>
      <c r="G105" s="231">
        <f>F105+E105+D105</f>
        <v>0</v>
      </c>
      <c r="H105" s="216">
        <v>4730000</v>
      </c>
      <c r="I105" s="194">
        <v>1920000</v>
      </c>
      <c r="J105" s="194">
        <v>1350000</v>
      </c>
      <c r="K105" s="232">
        <f>SUM(H105:J105)</f>
        <v>8000000</v>
      </c>
      <c r="L105" s="214">
        <v>32000000</v>
      </c>
      <c r="M105" s="194">
        <v>0</v>
      </c>
      <c r="N105" s="194">
        <v>0</v>
      </c>
      <c r="O105" s="231">
        <f>SUM(L105:N105)</f>
        <v>32000000</v>
      </c>
      <c r="P105" s="216">
        <v>0</v>
      </c>
      <c r="Q105" s="194">
        <v>0</v>
      </c>
      <c r="R105" s="206">
        <v>0</v>
      </c>
      <c r="S105" s="232">
        <f>SUM(P105:R105)</f>
        <v>0</v>
      </c>
      <c r="T105" s="214">
        <f>S105+O105+K105+G105</f>
        <v>40000000</v>
      </c>
      <c r="U105" s="194"/>
      <c r="V105" s="159"/>
    </row>
    <row r="106" spans="1:22" ht="24.95" customHeight="1">
      <c r="A106" s="192"/>
      <c r="B106" s="205"/>
      <c r="C106" s="194"/>
      <c r="D106" s="220">
        <f>D105/C105*100</f>
        <v>0</v>
      </c>
      <c r="E106" s="220">
        <f>(E105+D105)/C105*100</f>
        <v>0</v>
      </c>
      <c r="F106" s="220">
        <f>(F105+E105+D105)/C105*100</f>
        <v>0</v>
      </c>
      <c r="G106" s="230"/>
      <c r="H106" s="221">
        <f>H105/C105*100+F106</f>
        <v>11.824999999999999</v>
      </c>
      <c r="I106" s="220">
        <f>I105/C105*100+H106</f>
        <v>16.625</v>
      </c>
      <c r="J106" s="220">
        <f>J105/C105*100+I106</f>
        <v>20</v>
      </c>
      <c r="K106" s="233"/>
      <c r="L106" s="222">
        <f>L105/C105*100+J106</f>
        <v>100</v>
      </c>
      <c r="M106" s="220">
        <f>M105/C105*100+L106</f>
        <v>100</v>
      </c>
      <c r="N106" s="220">
        <f>N105/C105*100+M106</f>
        <v>100</v>
      </c>
      <c r="O106" s="230"/>
      <c r="P106" s="221">
        <f>P105/C105*100+N106</f>
        <v>100</v>
      </c>
      <c r="Q106" s="220">
        <f>Q105/C105*100+P106</f>
        <v>100</v>
      </c>
      <c r="R106" s="223">
        <f>R105/C105*100+Q106</f>
        <v>100</v>
      </c>
      <c r="S106" s="233"/>
      <c r="T106" s="222"/>
      <c r="U106" s="220"/>
      <c r="V106" s="159"/>
    </row>
    <row r="107" spans="1:22" ht="24.95" customHeight="1">
      <c r="A107" s="207" t="s">
        <v>100</v>
      </c>
      <c r="B107" s="208" t="s">
        <v>99</v>
      </c>
      <c r="C107" s="209">
        <f>SUM(C108)</f>
        <v>521740000</v>
      </c>
      <c r="D107" s="209">
        <f t="shared" ref="D107:U107" si="19">SUM(D108)</f>
        <v>39000000</v>
      </c>
      <c r="E107" s="209">
        <f t="shared" si="19"/>
        <v>39000000</v>
      </c>
      <c r="F107" s="209">
        <f t="shared" si="19"/>
        <v>39000000</v>
      </c>
      <c r="G107" s="229">
        <f t="shared" si="19"/>
        <v>117000000</v>
      </c>
      <c r="H107" s="209">
        <f t="shared" si="19"/>
        <v>39000000</v>
      </c>
      <c r="I107" s="209">
        <f t="shared" si="19"/>
        <v>39000000</v>
      </c>
      <c r="J107" s="209">
        <f t="shared" si="19"/>
        <v>39000000</v>
      </c>
      <c r="K107" s="229">
        <f t="shared" si="19"/>
        <v>117000000</v>
      </c>
      <c r="L107" s="209">
        <f t="shared" si="19"/>
        <v>41470000</v>
      </c>
      <c r="M107" s="209">
        <f t="shared" si="19"/>
        <v>90270000</v>
      </c>
      <c r="N107" s="209">
        <f t="shared" si="19"/>
        <v>39000000</v>
      </c>
      <c r="O107" s="229">
        <f t="shared" si="19"/>
        <v>170740000</v>
      </c>
      <c r="P107" s="209">
        <f t="shared" si="19"/>
        <v>39000000</v>
      </c>
      <c r="Q107" s="209">
        <f t="shared" si="19"/>
        <v>39000000</v>
      </c>
      <c r="R107" s="209">
        <f t="shared" si="19"/>
        <v>39000000</v>
      </c>
      <c r="S107" s="229">
        <f t="shared" si="19"/>
        <v>117000000</v>
      </c>
      <c r="T107" s="209">
        <f t="shared" si="19"/>
        <v>521740000</v>
      </c>
      <c r="U107" s="209">
        <f t="shared" si="19"/>
        <v>0</v>
      </c>
      <c r="V107" s="159"/>
    </row>
    <row r="108" spans="1:22" ht="24.95" customHeight="1">
      <c r="A108" s="192">
        <v>41</v>
      </c>
      <c r="B108" s="205" t="s">
        <v>101</v>
      </c>
      <c r="C108" s="194">
        <v>521740000</v>
      </c>
      <c r="D108" s="194">
        <v>39000000</v>
      </c>
      <c r="E108" s="194">
        <v>39000000</v>
      </c>
      <c r="F108" s="194">
        <v>39000000</v>
      </c>
      <c r="G108" s="231">
        <f>F108+E108+D108</f>
        <v>117000000</v>
      </c>
      <c r="H108" s="216">
        <v>39000000</v>
      </c>
      <c r="I108" s="194">
        <v>39000000</v>
      </c>
      <c r="J108" s="194">
        <v>39000000</v>
      </c>
      <c r="K108" s="232">
        <f>SUM(H108:J108)</f>
        <v>117000000</v>
      </c>
      <c r="L108" s="214">
        <v>41470000</v>
      </c>
      <c r="M108" s="194">
        <v>90270000</v>
      </c>
      <c r="N108" s="194">
        <v>39000000</v>
      </c>
      <c r="O108" s="231">
        <f>SUM(L108:N108)</f>
        <v>170740000</v>
      </c>
      <c r="P108" s="216">
        <v>39000000</v>
      </c>
      <c r="Q108" s="194">
        <v>39000000</v>
      </c>
      <c r="R108" s="206">
        <v>39000000</v>
      </c>
      <c r="S108" s="232">
        <f>SUM(P108:R108)</f>
        <v>117000000</v>
      </c>
      <c r="T108" s="214">
        <f>S108+O108+K108+G108</f>
        <v>521740000</v>
      </c>
      <c r="U108" s="194"/>
      <c r="V108" s="159"/>
    </row>
    <row r="109" spans="1:22" ht="24.95" customHeight="1">
      <c r="A109" s="192"/>
      <c r="B109" s="205"/>
      <c r="C109" s="194"/>
      <c r="D109" s="220">
        <f>D108/C108*100</f>
        <v>7.4749875416874305</v>
      </c>
      <c r="E109" s="220">
        <f>(E108+D108)/C108*100</f>
        <v>14.949975083374861</v>
      </c>
      <c r="F109" s="220">
        <f>(F108+E108+D108)/C108*100</f>
        <v>22.424962625062292</v>
      </c>
      <c r="G109" s="230"/>
      <c r="H109" s="221">
        <f>H108/C108*100+F109</f>
        <v>29.899950166749722</v>
      </c>
      <c r="I109" s="220">
        <f>I108/C108*100+H109</f>
        <v>37.374937708437152</v>
      </c>
      <c r="J109" s="220">
        <f>J108/C108*100+I109</f>
        <v>44.849925250124585</v>
      </c>
      <c r="K109" s="233"/>
      <c r="L109" s="222">
        <f>L108/C108*100+J109</f>
        <v>52.798328669452218</v>
      </c>
      <c r="M109" s="220">
        <f>M108/C108*100+L109</f>
        <v>70.100049833250281</v>
      </c>
      <c r="N109" s="220">
        <f>N108/C108*100+M109</f>
        <v>77.575037374937708</v>
      </c>
      <c r="O109" s="230"/>
      <c r="P109" s="221">
        <f>P108/C108*100+N109</f>
        <v>85.050024916625134</v>
      </c>
      <c r="Q109" s="220">
        <f>Q108/C108*100+P109</f>
        <v>92.52501245831256</v>
      </c>
      <c r="R109" s="223">
        <f>R108/C108*100+Q109</f>
        <v>99.999999999999986</v>
      </c>
      <c r="S109" s="233"/>
      <c r="T109" s="222"/>
      <c r="U109" s="220"/>
      <c r="V109" s="159"/>
    </row>
    <row r="110" spans="1:22">
      <c r="A110" s="161"/>
      <c r="B110" s="161"/>
      <c r="C110" s="183"/>
      <c r="D110" s="183"/>
      <c r="E110" s="183"/>
      <c r="F110" s="183"/>
      <c r="G110" s="183"/>
      <c r="H110" s="183"/>
      <c r="I110" s="183"/>
      <c r="J110" s="183"/>
      <c r="K110" s="183"/>
      <c r="L110" s="183"/>
      <c r="M110" s="183"/>
      <c r="N110" s="183"/>
      <c r="O110" s="183"/>
      <c r="P110" s="183"/>
      <c r="Q110" s="183"/>
      <c r="R110" s="183"/>
      <c r="S110" s="183"/>
      <c r="T110" s="183"/>
      <c r="U110" s="183"/>
      <c r="V110" s="159"/>
    </row>
    <row r="111" spans="1:22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1"/>
      <c r="T111" s="211"/>
      <c r="U111" s="211"/>
      <c r="V111" s="162"/>
    </row>
    <row r="112" spans="1:22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1"/>
      <c r="T112" s="211"/>
      <c r="U112" s="211"/>
      <c r="V112" s="162"/>
    </row>
    <row r="113" spans="1:22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1"/>
      <c r="T113" s="211"/>
      <c r="U113" s="211"/>
      <c r="V113" s="162"/>
    </row>
    <row r="114" spans="1:22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1"/>
      <c r="T114" s="211"/>
      <c r="U114" s="211"/>
      <c r="V114" s="162"/>
    </row>
    <row r="115" spans="1:22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2"/>
      <c r="T115" s="212"/>
      <c r="U115" s="212"/>
      <c r="V115" s="163"/>
    </row>
    <row r="116" spans="1:22">
      <c r="A116" s="159"/>
      <c r="B116" s="159"/>
      <c r="C116" s="159"/>
      <c r="D116" s="159"/>
      <c r="E116" s="159"/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62"/>
      <c r="T116" s="162"/>
      <c r="U116" s="162"/>
      <c r="V116" s="162"/>
    </row>
    <row r="117" spans="1:22">
      <c r="A117" s="159"/>
      <c r="B117" s="159"/>
      <c r="C117" s="159"/>
      <c r="D117" s="159"/>
      <c r="E117" s="159"/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  <c r="P117" s="159"/>
      <c r="Q117" s="159"/>
      <c r="R117" s="159"/>
      <c r="S117" s="159"/>
      <c r="T117" s="159"/>
      <c r="U117" s="159"/>
      <c r="V117" s="159"/>
    </row>
    <row r="118" spans="1:22">
      <c r="A118" s="159"/>
      <c r="B118" s="159"/>
      <c r="C118" s="159"/>
      <c r="D118" s="159"/>
      <c r="E118" s="159"/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/>
      <c r="S118" s="159"/>
      <c r="T118" s="159"/>
      <c r="U118" s="159"/>
      <c r="V118" s="159"/>
    </row>
  </sheetData>
  <mergeCells count="7">
    <mergeCell ref="D3:G3"/>
    <mergeCell ref="H3:K3"/>
    <mergeCell ref="L3:O3"/>
    <mergeCell ref="P3:S3"/>
    <mergeCell ref="A3:A4"/>
    <mergeCell ref="B3:B4"/>
    <mergeCell ref="C3:C4"/>
  </mergeCells>
  <pageMargins left="0.7" right="0.7" top="0.75" bottom="0.75" header="0.3" footer="0.3"/>
  <pageSetup paperSize="5" scale="44" orientation="landscape" horizontalDpi="4294967293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jhhhjh</vt:lpstr>
      <vt:lpstr>Sheet2</vt:lpstr>
      <vt:lpstr>ITUNG TARGET</vt:lpstr>
      <vt:lpstr>'ITUNG TARGET'!Print_Area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2022-06-23T04:00:13Z</cp:lastPrinted>
  <dcterms:created xsi:type="dcterms:W3CDTF">2021-03-15T07:48:02Z</dcterms:created>
  <dcterms:modified xsi:type="dcterms:W3CDTF">2022-06-23T04:05:23Z</dcterms:modified>
</cp:coreProperties>
</file>