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BUL KEC. CIPOCOK TH 2019\"/>
    </mc:Choice>
  </mc:AlternateContent>
  <bookViews>
    <workbookView xWindow="120" yWindow="75" windowWidth="15255" windowHeight="7935"/>
  </bookViews>
  <sheets>
    <sheet name="feb" sheetId="4" r:id="rId1"/>
  </sheets>
  <calcPr calcId="152511"/>
</workbook>
</file>

<file path=xl/calcChain.xml><?xml version="1.0" encoding="utf-8"?>
<calcChain xmlns="http://schemas.openxmlformats.org/spreadsheetml/2006/main">
  <c r="J76" i="4" l="1"/>
  <c r="J55" i="4"/>
  <c r="F55" i="4"/>
  <c r="L57" i="4"/>
  <c r="M57" i="4" s="1"/>
  <c r="K57" i="4"/>
  <c r="H57" i="4"/>
  <c r="F76" i="4"/>
  <c r="K40" i="4"/>
  <c r="K39" i="4"/>
  <c r="H39" i="4"/>
  <c r="G40" i="4"/>
  <c r="L40" i="4"/>
  <c r="M40" i="4" s="1"/>
  <c r="H40" i="4"/>
  <c r="I40" i="4" l="1"/>
  <c r="G31" i="4" l="1"/>
  <c r="L31" i="4"/>
  <c r="M31" i="4" s="1"/>
  <c r="K31" i="4"/>
  <c r="H31" i="4"/>
  <c r="I31" i="4" l="1"/>
  <c r="L72" i="4"/>
  <c r="M72" i="4" s="1"/>
  <c r="K72" i="4"/>
  <c r="H72" i="4"/>
  <c r="L71" i="4"/>
  <c r="M71" i="4" s="1"/>
  <c r="K71" i="4"/>
  <c r="H71" i="4"/>
  <c r="L66" i="4"/>
  <c r="M66" i="4" s="1"/>
  <c r="K66" i="4"/>
  <c r="H66" i="4"/>
  <c r="L69" i="4"/>
  <c r="M69" i="4" s="1"/>
  <c r="K69" i="4"/>
  <c r="H69" i="4"/>
  <c r="L68" i="4"/>
  <c r="M68" i="4" s="1"/>
  <c r="K68" i="4"/>
  <c r="H68" i="4"/>
  <c r="L67" i="4"/>
  <c r="M67" i="4" s="1"/>
  <c r="K67" i="4"/>
  <c r="H67" i="4"/>
  <c r="L70" i="4"/>
  <c r="M70" i="4" s="1"/>
  <c r="K70" i="4"/>
  <c r="H70" i="4"/>
  <c r="L65" i="4"/>
  <c r="M65" i="4" s="1"/>
  <c r="K65" i="4"/>
  <c r="H65" i="4"/>
  <c r="J64" i="4"/>
  <c r="F64" i="4"/>
  <c r="L49" i="4"/>
  <c r="M49" i="4" s="1"/>
  <c r="K49" i="4"/>
  <c r="H49" i="4"/>
  <c r="L48" i="4"/>
  <c r="M48" i="4" s="1"/>
  <c r="K48" i="4"/>
  <c r="H48" i="4"/>
  <c r="L47" i="4"/>
  <c r="M47" i="4" s="1"/>
  <c r="K47" i="4"/>
  <c r="H47" i="4"/>
  <c r="L46" i="4"/>
  <c r="M46" i="4" s="1"/>
  <c r="K46" i="4"/>
  <c r="H46" i="4"/>
  <c r="L45" i="4"/>
  <c r="M45" i="4" s="1"/>
  <c r="K45" i="4"/>
  <c r="H45" i="4"/>
  <c r="L44" i="4"/>
  <c r="M44" i="4" s="1"/>
  <c r="K44" i="4"/>
  <c r="H44" i="4"/>
  <c r="L43" i="4"/>
  <c r="M43" i="4" s="1"/>
  <c r="K43" i="4"/>
  <c r="H43" i="4"/>
  <c r="L42" i="4"/>
  <c r="M42" i="4" s="1"/>
  <c r="K42" i="4"/>
  <c r="H42" i="4"/>
  <c r="J41" i="4"/>
  <c r="F41" i="4"/>
  <c r="L77" i="4"/>
  <c r="M77" i="4" s="1"/>
  <c r="K77" i="4"/>
  <c r="H77" i="4"/>
  <c r="L76" i="4"/>
  <c r="M76" i="4" s="1"/>
  <c r="K76" i="4"/>
  <c r="H76" i="4"/>
  <c r="L53" i="4"/>
  <c r="M53" i="4" s="1"/>
  <c r="K53" i="4"/>
  <c r="H53" i="4"/>
  <c r="J52" i="4"/>
  <c r="F52" i="4"/>
  <c r="L83" i="4"/>
  <c r="M83" i="4" s="1"/>
  <c r="K83" i="4"/>
  <c r="H83" i="4"/>
  <c r="J82" i="4"/>
  <c r="F82" i="4"/>
  <c r="L51" i="4"/>
  <c r="M51" i="4" s="1"/>
  <c r="K51" i="4"/>
  <c r="H51" i="4"/>
  <c r="J50" i="4"/>
  <c r="F50" i="4"/>
  <c r="L75" i="4"/>
  <c r="M75" i="4" s="1"/>
  <c r="K75" i="4"/>
  <c r="H75" i="4"/>
  <c r="J73" i="4"/>
  <c r="F73" i="4"/>
  <c r="L85" i="4"/>
  <c r="M85" i="4" s="1"/>
  <c r="K85" i="4"/>
  <c r="H85" i="4"/>
  <c r="J84" i="4"/>
  <c r="F84" i="4"/>
  <c r="L63" i="4"/>
  <c r="M63" i="4" s="1"/>
  <c r="K63" i="4"/>
  <c r="H63" i="4"/>
  <c r="J61" i="4"/>
  <c r="F61" i="4"/>
  <c r="L59" i="4"/>
  <c r="M59" i="4" s="1"/>
  <c r="K59" i="4"/>
  <c r="H59" i="4"/>
  <c r="J58" i="4"/>
  <c r="F58" i="4"/>
  <c r="L39" i="4"/>
  <c r="M39" i="4" s="1"/>
  <c r="L38" i="4"/>
  <c r="M38" i="4" s="1"/>
  <c r="K38" i="4"/>
  <c r="H38" i="4"/>
  <c r="L37" i="4"/>
  <c r="M37" i="4" s="1"/>
  <c r="K37" i="4"/>
  <c r="H37" i="4"/>
  <c r="J35" i="4"/>
  <c r="F35" i="4"/>
  <c r="L34" i="4"/>
  <c r="M34" i="4" s="1"/>
  <c r="K34" i="4"/>
  <c r="H34" i="4"/>
  <c r="L33" i="4"/>
  <c r="M33" i="4" s="1"/>
  <c r="K33" i="4"/>
  <c r="H33" i="4"/>
  <c r="L32" i="4"/>
  <c r="M32" i="4" s="1"/>
  <c r="K32" i="4"/>
  <c r="H32" i="4"/>
  <c r="L30" i="4"/>
  <c r="M30" i="4" s="1"/>
  <c r="K30" i="4"/>
  <c r="H30" i="4"/>
  <c r="J29" i="4"/>
  <c r="F29" i="4"/>
  <c r="L28" i="4"/>
  <c r="M28" i="4" s="1"/>
  <c r="K28" i="4"/>
  <c r="H28" i="4"/>
  <c r="L27" i="4"/>
  <c r="M27" i="4" s="1"/>
  <c r="K27" i="4"/>
  <c r="H27" i="4"/>
  <c r="L26" i="4"/>
  <c r="M26" i="4" s="1"/>
  <c r="K26" i="4"/>
  <c r="H26" i="4"/>
  <c r="L25" i="4"/>
  <c r="M25" i="4" s="1"/>
  <c r="K25" i="4"/>
  <c r="H25" i="4"/>
  <c r="L24" i="4"/>
  <c r="M24" i="4" s="1"/>
  <c r="K24" i="4"/>
  <c r="H24" i="4"/>
  <c r="L22" i="4"/>
  <c r="M22" i="4" s="1"/>
  <c r="K22" i="4"/>
  <c r="H22" i="4"/>
  <c r="L21" i="4"/>
  <c r="M21" i="4" s="1"/>
  <c r="K21" i="4"/>
  <c r="H21" i="4"/>
  <c r="L20" i="4"/>
  <c r="M20" i="4" s="1"/>
  <c r="K20" i="4"/>
  <c r="H20" i="4"/>
  <c r="L19" i="4"/>
  <c r="M19" i="4" s="1"/>
  <c r="K19" i="4"/>
  <c r="H19" i="4"/>
  <c r="L17" i="4"/>
  <c r="M17" i="4" s="1"/>
  <c r="K17" i="4"/>
  <c r="H17" i="4"/>
  <c r="L16" i="4"/>
  <c r="M16" i="4" s="1"/>
  <c r="K16" i="4"/>
  <c r="H16" i="4"/>
  <c r="L15" i="4"/>
  <c r="M15" i="4" s="1"/>
  <c r="K15" i="4"/>
  <c r="H15" i="4"/>
  <c r="J13" i="4"/>
  <c r="F13" i="4"/>
  <c r="L11" i="4"/>
  <c r="M11" i="4" s="1"/>
  <c r="F12" i="4" l="1"/>
  <c r="J12" i="4"/>
  <c r="L55" i="4"/>
  <c r="M55" i="4" s="1"/>
  <c r="K55" i="4"/>
  <c r="F10" i="4"/>
  <c r="H73" i="4"/>
  <c r="H52" i="4"/>
  <c r="H35" i="4"/>
  <c r="H61" i="4"/>
  <c r="H50" i="4"/>
  <c r="L35" i="4"/>
  <c r="M35" i="4" s="1"/>
  <c r="H84" i="4"/>
  <c r="L73" i="4"/>
  <c r="M73" i="4" s="1"/>
  <c r="H82" i="4"/>
  <c r="H58" i="4"/>
  <c r="H55" i="4" s="1"/>
  <c r="L61" i="4"/>
  <c r="M61" i="4" s="1"/>
  <c r="L50" i="4"/>
  <c r="M50" i="4" s="1"/>
  <c r="H64" i="4"/>
  <c r="H29" i="4"/>
  <c r="H13" i="4"/>
  <c r="L29" i="4"/>
  <c r="M29" i="4" s="1"/>
  <c r="H41" i="4"/>
  <c r="K35" i="4"/>
  <c r="K61" i="4"/>
  <c r="K73" i="4"/>
  <c r="K50" i="4"/>
  <c r="K52" i="4"/>
  <c r="L58" i="4"/>
  <c r="M58" i="4" s="1"/>
  <c r="L84" i="4"/>
  <c r="M84" i="4" s="1"/>
  <c r="L82" i="4"/>
  <c r="M82" i="4" s="1"/>
  <c r="L64" i="4"/>
  <c r="M64" i="4" s="1"/>
  <c r="L52" i="4"/>
  <c r="M52" i="4" s="1"/>
  <c r="L41" i="4"/>
  <c r="M41" i="4" s="1"/>
  <c r="K11" i="4"/>
  <c r="K13" i="4"/>
  <c r="K29" i="4"/>
  <c r="K58" i="4"/>
  <c r="K84" i="4"/>
  <c r="K82" i="4"/>
  <c r="K41" i="4"/>
  <c r="K64" i="4"/>
  <c r="H11" i="4"/>
  <c r="L13" i="4"/>
  <c r="M13" i="4" s="1"/>
  <c r="G57" i="4" l="1"/>
  <c r="I57" i="4" s="1"/>
  <c r="G55" i="4"/>
  <c r="G52" i="4"/>
  <c r="I52" i="4" s="1"/>
  <c r="G84" i="4"/>
  <c r="I84" i="4" s="1"/>
  <c r="G13" i="4"/>
  <c r="I13" i="4" s="1"/>
  <c r="G58" i="4"/>
  <c r="G41" i="4"/>
  <c r="I41" i="4" s="1"/>
  <c r="G29" i="4"/>
  <c r="I29" i="4" s="1"/>
  <c r="G82" i="4"/>
  <c r="I82" i="4" s="1"/>
  <c r="G64" i="4"/>
  <c r="I64" i="4" s="1"/>
  <c r="L12" i="4"/>
  <c r="M12" i="4" s="1"/>
  <c r="J10" i="4"/>
  <c r="L10" i="4" s="1"/>
  <c r="M10" i="4" s="1"/>
  <c r="G61" i="4"/>
  <c r="I61" i="4" s="1"/>
  <c r="G35" i="4"/>
  <c r="I35" i="4" s="1"/>
  <c r="H12" i="4"/>
  <c r="K12" i="4"/>
  <c r="G24" i="4"/>
  <c r="I24" i="4" s="1"/>
  <c r="G21" i="4"/>
  <c r="I21" i="4" s="1"/>
  <c r="G19" i="4"/>
  <c r="I19" i="4" s="1"/>
  <c r="G72" i="4"/>
  <c r="I72" i="4" s="1"/>
  <c r="G66" i="4"/>
  <c r="I66" i="4" s="1"/>
  <c r="G68" i="4"/>
  <c r="I68" i="4" s="1"/>
  <c r="G70" i="4"/>
  <c r="I70" i="4" s="1"/>
  <c r="G49" i="4"/>
  <c r="I49" i="4" s="1"/>
  <c r="G47" i="4"/>
  <c r="I47" i="4" s="1"/>
  <c r="G45" i="4"/>
  <c r="I45" i="4" s="1"/>
  <c r="G43" i="4"/>
  <c r="I43" i="4" s="1"/>
  <c r="G77" i="4"/>
  <c r="I77" i="4" s="1"/>
  <c r="G53" i="4"/>
  <c r="I53" i="4" s="1"/>
  <c r="G51" i="4"/>
  <c r="I51" i="4" s="1"/>
  <c r="G75" i="4"/>
  <c r="I75" i="4" s="1"/>
  <c r="G63" i="4"/>
  <c r="I63" i="4" s="1"/>
  <c r="G39" i="4"/>
  <c r="I39" i="4" s="1"/>
  <c r="G38" i="4"/>
  <c r="I38" i="4" s="1"/>
  <c r="G37" i="4"/>
  <c r="I37" i="4" s="1"/>
  <c r="G34" i="4"/>
  <c r="I34" i="4" s="1"/>
  <c r="G32" i="4"/>
  <c r="I32" i="4" s="1"/>
  <c r="G28" i="4"/>
  <c r="I28" i="4" s="1"/>
  <c r="G26" i="4"/>
  <c r="I26" i="4" s="1"/>
  <c r="G16" i="4"/>
  <c r="I16" i="4" s="1"/>
  <c r="G10" i="4"/>
  <c r="G11" i="4"/>
  <c r="I11" i="4" s="1"/>
  <c r="G25" i="4"/>
  <c r="I25" i="4" s="1"/>
  <c r="G22" i="4"/>
  <c r="I22" i="4" s="1"/>
  <c r="G17" i="4"/>
  <c r="I17" i="4" s="1"/>
  <c r="G71" i="4"/>
  <c r="I71" i="4" s="1"/>
  <c r="G69" i="4"/>
  <c r="I69" i="4" s="1"/>
  <c r="G67" i="4"/>
  <c r="I67" i="4" s="1"/>
  <c r="G65" i="4"/>
  <c r="I65" i="4" s="1"/>
  <c r="G48" i="4"/>
  <c r="I48" i="4" s="1"/>
  <c r="G46" i="4"/>
  <c r="I46" i="4" s="1"/>
  <c r="G44" i="4"/>
  <c r="I44" i="4" s="1"/>
  <c r="G42" i="4"/>
  <c r="I42" i="4" s="1"/>
  <c r="G76" i="4"/>
  <c r="I76" i="4" s="1"/>
  <c r="G83" i="4"/>
  <c r="I83" i="4" s="1"/>
  <c r="G85" i="4"/>
  <c r="I85" i="4" s="1"/>
  <c r="G59" i="4"/>
  <c r="I59" i="4" s="1"/>
  <c r="G33" i="4"/>
  <c r="I33" i="4" s="1"/>
  <c r="G30" i="4"/>
  <c r="I30" i="4" s="1"/>
  <c r="G27" i="4"/>
  <c r="I27" i="4" s="1"/>
  <c r="G20" i="4"/>
  <c r="I20" i="4" s="1"/>
  <c r="G15" i="4"/>
  <c r="I15" i="4" s="1"/>
  <c r="G50" i="4"/>
  <c r="I50" i="4" s="1"/>
  <c r="G12" i="4"/>
  <c r="G73" i="4"/>
  <c r="I73" i="4" s="1"/>
  <c r="I58" i="4" l="1"/>
  <c r="I55" i="4"/>
  <c r="I12" i="4"/>
  <c r="H10" i="4"/>
  <c r="I10" i="4" s="1"/>
  <c r="K10" i="4"/>
</calcChain>
</file>

<file path=xl/sharedStrings.xml><?xml version="1.0" encoding="utf-8"?>
<sst xmlns="http://schemas.openxmlformats.org/spreadsheetml/2006/main" count="197" uniqueCount="180">
  <si>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</si>
  <si>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</si>
  <si>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</si>
  <si>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</si>
  <si>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</si>
  <si>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: I ( Satu )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</si>
  <si>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</si>
  <si>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</si>
  <si>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</si>
  <si>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</si>
  <si>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</si>
  <si>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</si>
  <si>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</si>
  <si>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</si>
  <si>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</si>
  <si>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</si>
  <si>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</si>
  <si>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</si>
  <si>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</si>
  <si>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</si>
  <si>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</si>
  <si>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</si>
  <si>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</si>
  <si>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</si>
  <si>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</si>
  <si>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</si>
  <si>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</si>
  <si>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</si>
  <si>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</si>
  <si>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</si>
  <si>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</si>
  <si>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 - Penyediaan jasa surat menyurat</t>
  </si>
  <si>
    <t xml:space="preserve">   - Penyediaan jasa kebersihan kantor</t>
  </si>
  <si>
    <t xml:space="preserve">  - Penyediaan alat tulis kantor</t>
  </si>
  <si>
    <t xml:space="preserve">   - Penyediaan barang cetakan dan pengadaan</t>
  </si>
  <si>
    <t xml:space="preserve">  - Penyediaan makanan dan minuman</t>
  </si>
  <si>
    <t>II</t>
  </si>
  <si>
    <t xml:space="preserve">   - Pemeliharaan rutin/berkala gedung kantor</t>
  </si>
  <si>
    <t>III</t>
  </si>
  <si>
    <t>Program Penataan Administrasi Kependudukan</t>
  </si>
  <si>
    <t>V</t>
  </si>
  <si>
    <t>VIII</t>
  </si>
  <si>
    <t>IX</t>
  </si>
  <si>
    <t>CAMAT CIPOCOK JAYA</t>
  </si>
  <si>
    <t xml:space="preserve">   - Penyusunan Pelaporan Keuangan Akhir Tahun</t>
  </si>
  <si>
    <t xml:space="preserve">   - Penyusunan Rencana Kerja SKPD</t>
  </si>
  <si>
    <t>X</t>
  </si>
  <si>
    <t>XI</t>
  </si>
  <si>
    <t>XII</t>
  </si>
  <si>
    <t>Program Pembangunan Infrastruktur Perdesaan</t>
  </si>
  <si>
    <t xml:space="preserve">  - Pembangunan Jalan dan Jembatan Perdesaan</t>
  </si>
  <si>
    <t>XIII</t>
  </si>
  <si>
    <t xml:space="preserve">   - Penilaian Lomba  Kelurahan</t>
  </si>
  <si>
    <t xml:space="preserve">  - Penyediaan jasa pengamanan lingkungan Kantor</t>
  </si>
  <si>
    <t xml:space="preserve">   - Rapat-rapat koordinasi dan konsultasi ke luar Daerah</t>
  </si>
  <si>
    <t xml:space="preserve">  - Rapat-rapat koordinasi dan konsultasi dalam Daerah</t>
  </si>
  <si>
    <t xml:space="preserve">   - Penyediaan jasa pemeliharaan dan perizinan </t>
  </si>
  <si>
    <t xml:space="preserve">     kendaraan dinas/operasional</t>
  </si>
  <si>
    <t xml:space="preserve">   - Penyediaan  komponen instalasi listrik/penerangan</t>
  </si>
  <si>
    <t xml:space="preserve">     bangunan kantor</t>
  </si>
  <si>
    <t xml:space="preserve">   - Pemeliharaan rutin/berkala peralatan gedung kantor</t>
  </si>
  <si>
    <t xml:space="preserve">   - Penyediaan jasa komunikasi, sumber daya air dan listrik</t>
  </si>
  <si>
    <t xml:space="preserve">  - Penyediaan bahan bacaan dan peraturan perundang-undangan</t>
  </si>
  <si>
    <t>Program Peningkatan Sarana dan Prasarana Aparatur</t>
  </si>
  <si>
    <t xml:space="preserve">   - Penyusunan laporan capaian kinerja dan ikhtisar realisasi kinerja SKPD</t>
  </si>
  <si>
    <t>Program Peningkatan Pengembangan Sistem Pelaporan Capaian Kinerja</t>
  </si>
  <si>
    <t xml:space="preserve"> dan Keuangan</t>
  </si>
  <si>
    <t>Program Peningkatan Partisipasi Masyarakat Dalam Membangun</t>
  </si>
  <si>
    <t xml:space="preserve"> Kelurahan</t>
  </si>
  <si>
    <t>Program Kemitraan Pengembangan Wawasan Kebangsaan</t>
  </si>
  <si>
    <t xml:space="preserve">   - Pentas seni dan budaya, festival, lomba cipta dalam upaya</t>
  </si>
  <si>
    <t xml:space="preserve">      peningkatan wawasan kebangsaan</t>
  </si>
  <si>
    <t>Program Peningkatan Peran serta dan Kesetaraan Gender Dalam</t>
  </si>
  <si>
    <t xml:space="preserve"> Pembangunan</t>
  </si>
  <si>
    <t>Program Peningkatan dan Pembinaan Pemerintahan Kelurahan</t>
  </si>
  <si>
    <t xml:space="preserve">   - Pengadaan Kendaraan Dinas/Operasional</t>
  </si>
  <si>
    <t>Program Peningkatan Pemberantasan Penyakit Masyarakat (Pekat)</t>
  </si>
  <si>
    <t xml:space="preserve">   - Penyuluhan Pencegahan Peredaran/Penggunaan Minuman Keras dan</t>
  </si>
  <si>
    <t xml:space="preserve">    Narkoba</t>
  </si>
  <si>
    <t xml:space="preserve">   - Pengadaan Peralatan Gedung Kantor</t>
  </si>
  <si>
    <t xml:space="preserve"> - Implementasi Sistem Administrasi Kependudukan</t>
  </si>
  <si>
    <t xml:space="preserve">    (Membangun, Updating dan Pemeliharaan)</t>
  </si>
  <si>
    <t xml:space="preserve">   - Pelaksanaan Musyawarah Pembangunan Kelurahan</t>
  </si>
  <si>
    <t xml:space="preserve">   - Kegiatan Pembinaan Organisasi Perempuan ( keg. PKK)</t>
  </si>
  <si>
    <t>Program Peningkatan dan Pengembangan Pengelolaan Keuangan Daerah</t>
  </si>
  <si>
    <t xml:space="preserve">   - Pendistribusian dan Pengendalian SPT PBB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</si>
  <si>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</si>
  <si>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</si>
  <si>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</si>
  <si>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</si>
  <si>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</si>
  <si>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</si>
  <si>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</si>
  <si>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</si>
  <si>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>Program Pemberdayaan Masyarakat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</si>
  <si>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</si>
  <si>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</si>
  <si>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</si>
  <si>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</si>
  <si>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</si>
  <si>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</si>
  <si>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</si>
  <si>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</si>
  <si>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</si>
  <si>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</si>
  <si>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</si>
  <si>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X </t>
  </si>
  <si>
    <t>XIV</t>
  </si>
  <si>
    <t>1.03.6.01.01.02.30</t>
  </si>
  <si>
    <t>1.03.6.01.01.02.30.002</t>
  </si>
  <si>
    <t>4.01.01.6.01.01.02.33</t>
  </si>
  <si>
    <t>4.01.01.6.01.01.02.33.01</t>
  </si>
  <si>
    <t>1.01.05.6.01.01.02.20</t>
  </si>
  <si>
    <t>1.01.05.6.01.01.02.20.001</t>
  </si>
  <si>
    <t>4.01.01.6.01.01.02.17</t>
  </si>
  <si>
    <t>4.01.01.6.01.01.02.17.047</t>
  </si>
  <si>
    <t>6.01.01.6.01.01.02.07</t>
  </si>
  <si>
    <t>6.01.01.6.01.01.02.07.016</t>
  </si>
  <si>
    <t>6.01.01.6.01.01.02.07.017</t>
  </si>
  <si>
    <t>6.01.01.6.01.01.02.07.019</t>
  </si>
  <si>
    <t>6.01.01.6.01.01.02.07.014</t>
  </si>
  <si>
    <t>6.01.01.6.01.01.02.07.015</t>
  </si>
  <si>
    <t>6.01.01.6.01.01.02.07.018</t>
  </si>
  <si>
    <t>6.01.01.6.01.01.02.07.013</t>
  </si>
  <si>
    <t>6.01.01.6.01.01.02.07.020</t>
  </si>
  <si>
    <t>1.02.07.6.01.01.02.20</t>
  </si>
  <si>
    <t>1.02.07.6.01.01.02.20.16</t>
  </si>
  <si>
    <t>1.02.07.6.01.01.02.20.17</t>
  </si>
  <si>
    <t>1.02.07.6.01.01.02.20.13</t>
  </si>
  <si>
    <t>1.02.07.6.01.01.02.20.19</t>
  </si>
  <si>
    <t>1.02.07.6.01.01.02.20.14</t>
  </si>
  <si>
    <t>1.02.07.6.01.01.02.20.15</t>
  </si>
  <si>
    <t>1.02.07.6.01.01.02.20.18</t>
  </si>
  <si>
    <t>1.02.07.6.01.01.02.20.20</t>
  </si>
  <si>
    <t>6.01.6.01.01.02.01</t>
  </si>
  <si>
    <t>6.01.6.01.01.02.01.001</t>
  </si>
  <si>
    <t>6.01.6.01.01.02.01.002</t>
  </si>
  <si>
    <t>6.01.6.01.01.02.01.006</t>
  </si>
  <si>
    <t>6.01.6.01.01.02.01.008</t>
  </si>
  <si>
    <t>6.01.6.01.01.02.01.010</t>
  </si>
  <si>
    <t>6.01.6.01.01.02.01.011</t>
  </si>
  <si>
    <t>6.01.6.01.01.02.01.012</t>
  </si>
  <si>
    <t>6.01.6.01.01.02.01.015</t>
  </si>
  <si>
    <t>6.01.6.01.01.02.01.017</t>
  </si>
  <si>
    <t>6.01.6.01.01.02.01.018</t>
  </si>
  <si>
    <t>6.01.6.01.01.02.01.020</t>
  </si>
  <si>
    <t>6.01.6.01.01.02.01.019</t>
  </si>
  <si>
    <t>6.01.6.01.01.02.02</t>
  </si>
  <si>
    <t>6.01.6.01.01.02.02.005</t>
  </si>
  <si>
    <t>6.01.6.01.01.02.02.009</t>
  </si>
  <si>
    <t>6.01.6.01.01.02.02.022</t>
  </si>
  <si>
    <t>6.01.6.01.01.02.02.028</t>
  </si>
  <si>
    <t>6.01.6.01.01.02.06</t>
  </si>
  <si>
    <t>6.01.6.01.01.02.06.001</t>
  </si>
  <si>
    <t>6.01.6.01.01.02.06.004</t>
  </si>
  <si>
    <t>6.01.6.01.01.02.06.010</t>
  </si>
  <si>
    <t>1.02.06.6.01.01.02.15.</t>
  </si>
  <si>
    <t>1.02.06.6.01.01.02.15.003</t>
  </si>
  <si>
    <t>1.02.07.6.01.01.02.17</t>
  </si>
  <si>
    <t>1.02.07.6.01.01.02.17.002</t>
  </si>
  <si>
    <t>5.01.01.6.01.01.02.18</t>
  </si>
  <si>
    <t>5.01.01.6.01.01.02.18.003</t>
  </si>
  <si>
    <t>1.02.02.6.01.01.02.18</t>
  </si>
  <si>
    <t>1.02.02.6.01.01.02.18.001</t>
  </si>
  <si>
    <t>H. IWAN DARMAWAN, S.Sos</t>
  </si>
  <si>
    <t>NIP. 19610101 198803 1 015</t>
  </si>
  <si>
    <t>6.01.6.01.01.02.02.007</t>
  </si>
  <si>
    <t xml:space="preserve">   - Pengadaan Pelengkapan Gedung Kantor</t>
  </si>
  <si>
    <t>6.01.6.01.01.02.06.012</t>
  </si>
  <si>
    <t xml:space="preserve">   - Pengelolaan Barang Milik Daerah</t>
  </si>
  <si>
    <t xml:space="preserve">   - Operasional Pelayanan Kelurahan Panancangan</t>
  </si>
  <si>
    <t>1.02.02.6.01.01.02.17</t>
  </si>
  <si>
    <t>1.02.02.6.01.01.02.17.009</t>
  </si>
  <si>
    <t xml:space="preserve">Program Pengembangan Sistem Pendukung Usaha bagi usaha Mikro </t>
  </si>
  <si>
    <t>Kecil Menengah</t>
  </si>
  <si>
    <t xml:space="preserve">   - Penyelenggaraan Promosi Produk Usaha Mikro Kecil Menengah</t>
  </si>
  <si>
    <t>Serang, 15 Maret 2017</t>
  </si>
  <si>
    <t>APBD KOTA SERANG TAHUN ANGGARAN 2019</t>
  </si>
  <si>
    <t>: Januari</t>
  </si>
  <si>
    <t>Program Pelayanan dan Peningkatan Kapasitas Aparatur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</si>
</sst>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0" fontId="8" fillId="0" borderId="5" xfId="0" applyFont="1" applyBorder="1"/>
    <xf numFmtId="164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164" fontId="4" fillId="0" borderId="0" xfId="0" applyNumberFormat="1" applyFont="1" applyBorder="1"/>
    <xf numFmtId="166" fontId="6" fillId="0" borderId="3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3" fontId="6" fillId="0" borderId="5" xfId="0" quotePrefix="1" applyNumberFormat="1" applyFont="1" applyBorder="1" applyAlignment="1">
      <alignment horizontal="center"/>
    </xf>
    <xf numFmtId="0" fontId="2" fillId="0" borderId="1" xfId="0" applyFont="1" applyFill="1" applyBorder="1"/>
    <xf numFmtId="166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164" fontId="8" fillId="0" borderId="5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 vertical="top"/>
    </xf>
    <xf numFmtId="166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164" fontId="10" fillId="0" borderId="5" xfId="0" applyNumberFormat="1" applyFont="1" applyBorder="1" applyAlignment="1">
      <alignment horizontal="right"/>
    </xf>
    <xf numFmtId="164" fontId="8" fillId="0" borderId="5" xfId="0" applyNumberFormat="1" applyFont="1" applyBorder="1"/>
    <xf numFmtId="0" fontId="8" fillId="0" borderId="0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vertical="center"/>
    </xf>
    <xf numFmtId="164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6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Fill="1" applyBorder="1"/>
    <xf numFmtId="0" fontId="3" fillId="0" borderId="10" xfId="0" applyFont="1" applyBorder="1"/>
    <xf numFmtId="0" fontId="8" fillId="0" borderId="5" xfId="0" applyFont="1" applyFill="1" applyBorder="1"/>
    <xf numFmtId="164" fontId="8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4" fontId="10" fillId="0" borderId="0" xfId="0" applyNumberFormat="1" applyFont="1" applyBorder="1"/>
    <xf numFmtId="164" fontId="10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164" fontId="6" fillId="0" borderId="3" xfId="0" applyNumberFormat="1" applyFont="1" applyBorder="1"/>
    <xf numFmtId="164" fontId="7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0" fontId="4" fillId="0" borderId="14" xfId="0" applyFont="1" applyFill="1" applyBorder="1"/>
    <xf numFmtId="164" fontId="8" fillId="0" borderId="14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6" fillId="0" borderId="1" xfId="0" quotePrefix="1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164" fontId="6" fillId="0" borderId="13" xfId="0" quotePrefix="1" applyNumberFormat="1" applyFont="1" applyBorder="1" applyAlignment="1">
      <alignment horizontal="right"/>
    </xf>
    <xf numFmtId="164" fontId="6" fillId="0" borderId="13" xfId="0" quotePrefix="1" applyNumberFormat="1" applyFont="1" applyBorder="1" applyAlignment="1">
      <alignment horizontal="right" vertical="center"/>
    </xf>
    <xf numFmtId="166" fontId="6" fillId="0" borderId="13" xfId="1" applyNumberFormat="1" applyFont="1" applyBorder="1" applyAlignment="1">
      <alignment horizontal="right"/>
    </xf>
    <xf numFmtId="166" fontId="6" fillId="0" borderId="13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vertical="top"/>
    </xf>
    <xf numFmtId="166" fontId="11" fillId="0" borderId="13" xfId="0" applyNumberFormat="1" applyFont="1" applyBorder="1" applyAlignment="1">
      <alignment vertical="top"/>
    </xf>
    <xf numFmtId="164" fontId="6" fillId="0" borderId="5" xfId="0" quotePrefix="1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 vertical="center"/>
    </xf>
    <xf numFmtId="164" fontId="7" fillId="0" borderId="5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4" fontId="6" fillId="0" borderId="1" xfId="0" applyNumberFormat="1" applyFont="1" applyBorder="1" applyAlignment="1">
      <alignment vertical="center"/>
    </xf>
    <xf numFmtId="166" fontId="6" fillId="0" borderId="2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166" fontId="8" fillId="0" borderId="8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166" fontId="8" fillId="0" borderId="15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7" fillId="0" borderId="2" xfId="0" applyNumberFormat="1" applyFont="1" applyBorder="1" applyAlignment="1">
      <alignment horizontal="right"/>
    </xf>
    <xf numFmtId="164" fontId="4" fillId="0" borderId="8" xfId="0" applyNumberFormat="1" applyFont="1" applyBorder="1"/>
    <xf numFmtId="164" fontId="4" fillId="0" borderId="8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10" fillId="0" borderId="8" xfId="0" applyNumberFormat="1" applyFont="1" applyBorder="1"/>
    <xf numFmtId="164" fontId="5" fillId="0" borderId="2" xfId="0" applyNumberFormat="1" applyFont="1" applyBorder="1" applyAlignment="1">
      <alignment horizontal="right"/>
    </xf>
    <xf numFmtId="164" fontId="10" fillId="0" borderId="8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6" fillId="0" borderId="9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right"/>
    </xf>
    <xf numFmtId="166" fontId="8" fillId="0" borderId="8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164" fontId="7" fillId="0" borderId="0" xfId="0" applyNumberFormat="1" applyFont="1" applyBorder="1"/>
    <xf numFmtId="164" fontId="8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0" fillId="0" borderId="15" xfId="0" applyBorder="1"/>
    <xf numFmtId="0" fontId="3" fillId="0" borderId="14" xfId="0" applyFont="1" applyFill="1" applyBorder="1"/>
    <xf numFmtId="164" fontId="2" fillId="0" borderId="14" xfId="0" applyNumberFormat="1" applyFont="1" applyBorder="1" applyAlignment="1">
      <alignment horizontal="right"/>
    </xf>
    <xf numFmtId="164" fontId="5" fillId="0" borderId="14" xfId="0" applyNumberFormat="1" applyFont="1" applyBorder="1" applyAlignment="1">
      <alignment horizontal="right"/>
    </xf>
    <xf numFmtId="0" fontId="8" fillId="0" borderId="9" xfId="0" applyFont="1" applyFill="1" applyBorder="1"/>
    <xf numFmtId="166" fontId="2" fillId="0" borderId="10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4" fillId="0" borderId="5" xfId="0" applyFont="1" applyFill="1" applyBorder="1"/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164" fontId="2" fillId="0" borderId="5" xfId="0" applyNumberFormat="1" applyFont="1" applyBorder="1" applyAlignment="1">
      <alignment horizontal="right"/>
    </xf>
    <xf numFmtId="0" fontId="3" fillId="0" borderId="10" xfId="0" applyFont="1" applyFill="1" applyBorder="1"/>
    <xf numFmtId="0" fontId="2" fillId="0" borderId="15" xfId="0" applyFont="1" applyBorder="1" applyAlignment="1">
      <alignment horizontal="center"/>
    </xf>
    <xf numFmtId="164" fontId="8" fillId="0" borderId="10" xfId="0" applyNumberFormat="1" applyFont="1" applyBorder="1" applyAlignment="1">
      <alignment horizontal="right"/>
    </xf>
    <xf numFmtId="0" fontId="2" fillId="0" borderId="0" xfId="0" applyFont="1" applyFill="1" applyBorder="1"/>
    <xf numFmtId="0" fontId="3" fillId="0" borderId="8" xfId="0" applyFont="1" applyFill="1" applyBorder="1"/>
    <xf numFmtId="0" fontId="3" fillId="0" borderId="5" xfId="0" applyFont="1" applyFill="1" applyBorder="1"/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3" fillId="0" borderId="8" xfId="0" quotePrefix="1" applyFont="1" applyBorder="1" applyAlignment="1">
      <alignment horizontal="center" wrapText="1"/>
    </xf>
    <xf numFmtId="0" fontId="2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23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6" fontId="8" fillId="0" borderId="14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5" xfId="0" applyFont="1" applyBorder="1" applyAlignment="1">
      <alignment horizontal="center" wrapText="1"/>
    </xf>
    <xf numFmtId="0" fontId="8" fillId="0" borderId="14" xfId="0" applyFont="1" applyBorder="1" applyAlignment="1">
      <alignment horizontal="left" vertical="center"/>
    </xf>
    <xf numFmtId="164" fontId="8" fillId="0" borderId="10" xfId="0" applyNumberFormat="1" applyFont="1" applyBorder="1"/>
    <xf numFmtId="166" fontId="3" fillId="0" borderId="14" xfId="0" applyNumberFormat="1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3" fillId="0" borderId="14" xfId="0" applyFont="1" applyBorder="1"/>
    <xf numFmtId="0" fontId="2" fillId="0" borderId="16" xfId="0" applyFont="1" applyBorder="1" applyAlignment="1">
      <alignment horizontal="right"/>
    </xf>
    <xf numFmtId="0" fontId="3" fillId="0" borderId="10" xfId="0" applyFont="1" applyBorder="1" applyAlignment="1">
      <alignment horizontal="center" wrapText="1"/>
    </xf>
    <xf numFmtId="0" fontId="8" fillId="0" borderId="14" xfId="0" applyFont="1" applyBorder="1"/>
    <xf numFmtId="164" fontId="8" fillId="0" borderId="10" xfId="0" quotePrefix="1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B1" zoomScaleNormal="100" workbookViewId="0">
      <selection activeCell="H4" sqref="H4"/>
    </sheetView>
  </sheetViews>
  <sheetFormatPr defaultRowHeight="15" x14ac:dyDescent="0.25"/>
  <cols>
    <col min="1" max="1" width="2.5703125" style="1" hidden="1" customWidth="1"/>
    <col min="2" max="2" width="4.28515625" style="1" customWidth="1"/>
    <col min="3" max="3" width="4.28515625" style="168" customWidth="1"/>
    <col min="4" max="4" width="18.85546875" style="1" customWidth="1"/>
    <col min="5" max="5" width="52.28515625" style="1" customWidth="1"/>
    <col min="6" max="6" width="13.5703125" style="1" customWidth="1"/>
    <col min="7" max="7" width="7.140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 x14ac:dyDescent="0.25">
      <c r="A1" s="138"/>
      <c r="B1" s="178"/>
      <c r="C1" s="201" t="s">
        <v>0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</row>
    <row r="2" spans="1:14" x14ac:dyDescent="0.25">
      <c r="A2" s="138"/>
      <c r="B2" s="178"/>
      <c r="C2" s="201" t="s">
        <v>177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</row>
    <row r="3" spans="1:14" x14ac:dyDescent="0.25">
      <c r="A3" s="138"/>
      <c r="B3" s="178"/>
      <c r="C3" s="202" t="s">
        <v>1</v>
      </c>
      <c r="D3" s="202"/>
      <c r="E3" s="27" t="s">
        <v>2</v>
      </c>
      <c r="F3" s="178"/>
      <c r="G3" s="178"/>
      <c r="H3" s="178"/>
      <c r="I3" s="178"/>
      <c r="J3" s="178"/>
      <c r="K3" s="178"/>
      <c r="L3" s="179" t="s">
        <v>3</v>
      </c>
      <c r="M3" s="179" t="s">
        <v>178</v>
      </c>
      <c r="N3" s="178"/>
    </row>
    <row r="4" spans="1:14" x14ac:dyDescent="0.25">
      <c r="A4" s="138"/>
      <c r="B4" s="178"/>
      <c r="C4" s="203"/>
      <c r="D4" s="203"/>
      <c r="E4" s="178"/>
      <c r="F4" s="178"/>
      <c r="G4" s="178"/>
      <c r="H4" s="178"/>
      <c r="I4" s="178"/>
      <c r="J4" s="178"/>
      <c r="K4" s="178"/>
      <c r="L4" s="179" t="s">
        <v>4</v>
      </c>
      <c r="M4" s="179" t="s">
        <v>5</v>
      </c>
      <c r="N4" s="178"/>
    </row>
    <row r="5" spans="1:14" x14ac:dyDescent="0.25">
      <c r="A5" s="204" t="s">
        <v>6</v>
      </c>
      <c r="B5" s="205"/>
      <c r="C5" s="206"/>
      <c r="D5" s="213" t="s">
        <v>7</v>
      </c>
      <c r="E5" s="213" t="s">
        <v>8</v>
      </c>
      <c r="F5" s="213" t="s">
        <v>9</v>
      </c>
      <c r="G5" s="137"/>
      <c r="H5" s="216" t="s">
        <v>10</v>
      </c>
      <c r="I5" s="217"/>
      <c r="J5" s="218"/>
      <c r="K5" s="213" t="s">
        <v>11</v>
      </c>
      <c r="L5" s="213" t="s">
        <v>12</v>
      </c>
      <c r="M5" s="213" t="s">
        <v>11</v>
      </c>
      <c r="N5" s="219" t="s">
        <v>13</v>
      </c>
    </row>
    <row r="6" spans="1:14" ht="15" customHeight="1" x14ac:dyDescent="0.25">
      <c r="A6" s="207"/>
      <c r="B6" s="208"/>
      <c r="C6" s="209"/>
      <c r="D6" s="214"/>
      <c r="E6" s="214"/>
      <c r="F6" s="214"/>
      <c r="G6" s="169" t="s">
        <v>14</v>
      </c>
      <c r="H6" s="222" t="s">
        <v>15</v>
      </c>
      <c r="I6" s="223"/>
      <c r="J6" s="224" t="s">
        <v>16</v>
      </c>
      <c r="K6" s="214"/>
      <c r="L6" s="214"/>
      <c r="M6" s="214"/>
      <c r="N6" s="220"/>
    </row>
    <row r="7" spans="1:14" x14ac:dyDescent="0.25">
      <c r="A7" s="207"/>
      <c r="B7" s="208"/>
      <c r="C7" s="209"/>
      <c r="D7" s="214"/>
      <c r="E7" s="214"/>
      <c r="F7" s="214"/>
      <c r="G7" s="2" t="s">
        <v>11</v>
      </c>
      <c r="H7" s="3" t="s">
        <v>17</v>
      </c>
      <c r="I7" s="4" t="s">
        <v>17</v>
      </c>
      <c r="J7" s="225"/>
      <c r="K7" s="214"/>
      <c r="L7" s="214"/>
      <c r="M7" s="214"/>
      <c r="N7" s="220"/>
    </row>
    <row r="8" spans="1:14" x14ac:dyDescent="0.25">
      <c r="A8" s="210"/>
      <c r="B8" s="211"/>
      <c r="C8" s="212"/>
      <c r="D8" s="215"/>
      <c r="E8" s="215"/>
      <c r="F8" s="215"/>
      <c r="G8" s="5"/>
      <c r="H8" s="3" t="s">
        <v>18</v>
      </c>
      <c r="I8" s="3" t="s">
        <v>19</v>
      </c>
      <c r="J8" s="226"/>
      <c r="K8" s="215"/>
      <c r="L8" s="215"/>
      <c r="M8" s="215"/>
      <c r="N8" s="221"/>
    </row>
    <row r="9" spans="1:14" ht="15.75" thickBot="1" x14ac:dyDescent="0.3">
      <c r="A9" s="198">
        <v>1</v>
      </c>
      <c r="B9" s="199"/>
      <c r="C9" s="200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20</v>
      </c>
      <c r="J9" s="9">
        <v>8</v>
      </c>
      <c r="K9" s="10" t="s">
        <v>21</v>
      </c>
      <c r="L9" s="8" t="s">
        <v>22</v>
      </c>
      <c r="M9" s="8" t="s">
        <v>23</v>
      </c>
      <c r="N9" s="8">
        <v>12</v>
      </c>
    </row>
    <row r="10" spans="1:14" ht="16.5" thickTop="1" thickBot="1" x14ac:dyDescent="0.3">
      <c r="A10" s="193"/>
      <c r="B10" s="194"/>
      <c r="C10" s="195"/>
      <c r="D10" s="34">
        <v>5</v>
      </c>
      <c r="E10" s="35" t="s">
        <v>24</v>
      </c>
      <c r="F10" s="85">
        <f>F11+F12</f>
        <v>13170667769</v>
      </c>
      <c r="G10" s="86">
        <f>F10/F10*100</f>
        <v>100</v>
      </c>
      <c r="H10" s="87">
        <f>J10/F10*100</f>
        <v>5.1641391228536122</v>
      </c>
      <c r="I10" s="88">
        <f>G10*H10/100</f>
        <v>5.1641391228536122</v>
      </c>
      <c r="J10" s="89">
        <f>J11+J12</f>
        <v>680151607</v>
      </c>
      <c r="K10" s="90">
        <f>J10/F10*100</f>
        <v>5.1641391228536122</v>
      </c>
      <c r="L10" s="36">
        <f>F10-J10</f>
        <v>12490516162</v>
      </c>
      <c r="M10" s="87">
        <f>L10/F10*100</f>
        <v>94.835860877146388</v>
      </c>
      <c r="N10" s="36"/>
    </row>
    <row r="11" spans="1:14" ht="15.75" thickTop="1" x14ac:dyDescent="0.25">
      <c r="A11" s="17"/>
      <c r="B11" s="17"/>
      <c r="C11" s="149"/>
      <c r="D11" s="11" t="s">
        <v>25</v>
      </c>
      <c r="E11" s="33" t="s">
        <v>26</v>
      </c>
      <c r="F11" s="91">
        <v>7478132924</v>
      </c>
      <c r="G11" s="92">
        <f>F11/F10*100</f>
        <v>56.77869228165784</v>
      </c>
      <c r="H11" s="81">
        <f>J11/F11*100</f>
        <v>6.2597515283214555</v>
      </c>
      <c r="I11" s="82">
        <f>G11*H11/100</f>
        <v>3.554205057862013</v>
      </c>
      <c r="J11" s="93">
        <v>468112540</v>
      </c>
      <c r="K11" s="94">
        <f>J11/F11*100</f>
        <v>6.2597515283214555</v>
      </c>
      <c r="L11" s="172">
        <f t="shared" ref="L11:L13" si="0">F11-J11</f>
        <v>7010020384</v>
      </c>
      <c r="M11" s="82">
        <f>L11/F11*100</f>
        <v>93.740248471678541</v>
      </c>
      <c r="N11" s="22"/>
    </row>
    <row r="12" spans="1:14" x14ac:dyDescent="0.25">
      <c r="A12" s="141"/>
      <c r="B12" s="141"/>
      <c r="C12" s="150"/>
      <c r="D12" s="11" t="s">
        <v>27</v>
      </c>
      <c r="E12" s="33" t="s">
        <v>28</v>
      </c>
      <c r="F12" s="91">
        <f>F13+F29+F35+F41+F50+F52+F55+F58+F61+F64+F73+F76+F82+F84</f>
        <v>5692534845</v>
      </c>
      <c r="G12" s="92">
        <f>F12/F10*100</f>
        <v>43.22130771834216</v>
      </c>
      <c r="H12" s="81">
        <f>J12/F12*100</f>
        <v>3.7248619951135318</v>
      </c>
      <c r="I12" s="99">
        <f t="shared" ref="I12:I13" si="1">G12*H12/100</f>
        <v>1.6099340649915987</v>
      </c>
      <c r="J12" s="91">
        <f>J13+J29+J35+J41+J50+J52+J55+J58+J61+J64+J73+J76+J82+J84</f>
        <v>212039067</v>
      </c>
      <c r="K12" s="94">
        <f>J12/F12*100</f>
        <v>3.7248619951135318</v>
      </c>
      <c r="L12" s="171">
        <f t="shared" si="0"/>
        <v>5480495778</v>
      </c>
      <c r="M12" s="82">
        <f>L12/F12*100</f>
        <v>96.275138004886472</v>
      </c>
      <c r="N12" s="22"/>
    </row>
    <row r="13" spans="1:14" x14ac:dyDescent="0.25">
      <c r="A13" s="37" t="s">
        <v>29</v>
      </c>
      <c r="B13" s="37" t="s">
        <v>29</v>
      </c>
      <c r="C13" s="151"/>
      <c r="D13" s="41" t="s">
        <v>134</v>
      </c>
      <c r="E13" s="54" t="s">
        <v>179</v>
      </c>
      <c r="F13" s="83">
        <f>SUM(F15:F28)</f>
        <v>1114420000</v>
      </c>
      <c r="G13" s="98">
        <f>F13/F10*100</f>
        <v>8.4613781134395278</v>
      </c>
      <c r="H13" s="32">
        <f>J13/F13*100</f>
        <v>4.5456889682525441</v>
      </c>
      <c r="I13" s="82">
        <f t="shared" si="1"/>
        <v>0.38462793146475582</v>
      </c>
      <c r="J13" s="107">
        <f>SUM(J15:J28)</f>
        <v>50658067</v>
      </c>
      <c r="K13" s="32">
        <f>J13/F13*100</f>
        <v>4.5456889682525441</v>
      </c>
      <c r="L13" s="83">
        <f t="shared" si="0"/>
        <v>1063761933</v>
      </c>
      <c r="M13" s="32">
        <f>L13/F13*100</f>
        <v>95.454311031747451</v>
      </c>
      <c r="N13" s="117"/>
    </row>
    <row r="14" spans="1:14" x14ac:dyDescent="0.25">
      <c r="A14" s="17"/>
      <c r="B14" s="17"/>
      <c r="C14" s="152"/>
      <c r="D14" s="12"/>
      <c r="E14" s="27"/>
      <c r="F14" s="20" t="s">
        <v>30</v>
      </c>
      <c r="G14" s="15"/>
      <c r="H14" s="81"/>
      <c r="I14" s="15"/>
      <c r="J14" s="108"/>
      <c r="K14" s="81"/>
      <c r="L14" s="15"/>
      <c r="M14" s="81"/>
      <c r="N14" s="100"/>
    </row>
    <row r="15" spans="1:14" x14ac:dyDescent="0.25">
      <c r="A15" s="17"/>
      <c r="B15" s="17"/>
      <c r="C15" s="153">
        <v>1</v>
      </c>
      <c r="D15" s="13" t="s">
        <v>135</v>
      </c>
      <c r="E15" s="42" t="s">
        <v>31</v>
      </c>
      <c r="F15" s="43">
        <v>12420000</v>
      </c>
      <c r="G15" s="44">
        <f>F15/F10*100</f>
        <v>9.4300457788732181E-2</v>
      </c>
      <c r="H15" s="40">
        <f t="shared" ref="H15:H26" si="2">J15/F15*100</f>
        <v>8.3333333333333321</v>
      </c>
      <c r="I15" s="45">
        <f>G15*H15/100</f>
        <v>7.8583714823943478E-3</v>
      </c>
      <c r="J15" s="109">
        <v>1035000</v>
      </c>
      <c r="K15" s="40">
        <f t="shared" ref="K15:K26" si="3">J15/F15*100</f>
        <v>8.3333333333333321</v>
      </c>
      <c r="L15" s="22">
        <f>F15-J15</f>
        <v>11385000</v>
      </c>
      <c r="M15" s="40">
        <f t="shared" ref="M15:M26" si="4">L15/F15*100</f>
        <v>91.666666666666657</v>
      </c>
      <c r="N15" s="100"/>
    </row>
    <row r="16" spans="1:14" ht="15" customHeight="1" x14ac:dyDescent="0.25">
      <c r="A16" s="17"/>
      <c r="B16" s="17"/>
      <c r="C16" s="153">
        <v>2</v>
      </c>
      <c r="D16" s="13" t="s">
        <v>136</v>
      </c>
      <c r="E16" s="42" t="s">
        <v>61</v>
      </c>
      <c r="F16" s="43">
        <v>119750000</v>
      </c>
      <c r="G16" s="44">
        <f>F16/F10*100</f>
        <v>0.90921737682775206</v>
      </c>
      <c r="H16" s="40">
        <f t="shared" si="2"/>
        <v>11.285149895615866</v>
      </c>
      <c r="I16" s="45">
        <f>G16*H16/100</f>
        <v>0.10260654385199838</v>
      </c>
      <c r="J16" s="110">
        <v>13513967</v>
      </c>
      <c r="K16" s="40">
        <f t="shared" si="3"/>
        <v>11.285149895615866</v>
      </c>
      <c r="L16" s="22">
        <f t="shared" ref="L16:L34" si="5">F16-J16</f>
        <v>106236033</v>
      </c>
      <c r="M16" s="40">
        <f t="shared" si="4"/>
        <v>88.714850104384141</v>
      </c>
      <c r="N16" s="100"/>
    </row>
    <row r="17" spans="1:14" ht="15.75" customHeight="1" x14ac:dyDescent="0.25">
      <c r="A17" s="17"/>
      <c r="B17" s="17"/>
      <c r="C17" s="153">
        <v>3</v>
      </c>
      <c r="D17" s="13" t="s">
        <v>137</v>
      </c>
      <c r="E17" s="42" t="s">
        <v>56</v>
      </c>
      <c r="F17" s="43">
        <v>253800000</v>
      </c>
      <c r="G17" s="44">
        <f>F17/F10*100</f>
        <v>1.927009354813223</v>
      </c>
      <c r="H17" s="40">
        <f t="shared" si="2"/>
        <v>4.1371158392434983</v>
      </c>
      <c r="I17" s="45">
        <f>G17*H17/100</f>
        <v>7.9722609241681799E-2</v>
      </c>
      <c r="J17" s="110">
        <v>10500000</v>
      </c>
      <c r="K17" s="40">
        <f t="shared" si="3"/>
        <v>4.1371158392434983</v>
      </c>
      <c r="L17" s="22">
        <f t="shared" si="5"/>
        <v>243300000</v>
      </c>
      <c r="M17" s="40">
        <f t="shared" si="4"/>
        <v>95.862884160756494</v>
      </c>
      <c r="N17" s="100"/>
    </row>
    <row r="18" spans="1:14" ht="15" customHeight="1" x14ac:dyDescent="0.25">
      <c r="A18" s="17"/>
      <c r="B18" s="17"/>
      <c r="C18" s="153"/>
      <c r="D18" s="13"/>
      <c r="E18" s="42" t="s">
        <v>57</v>
      </c>
      <c r="F18" s="20"/>
      <c r="G18" s="44"/>
      <c r="H18" s="40"/>
      <c r="I18" s="45"/>
      <c r="J18" s="109"/>
      <c r="K18" s="40"/>
      <c r="L18" s="65"/>
      <c r="M18" s="40"/>
      <c r="N18" s="100"/>
    </row>
    <row r="19" spans="1:14" ht="15" customHeight="1" x14ac:dyDescent="0.25">
      <c r="A19" s="17"/>
      <c r="B19" s="17"/>
      <c r="C19" s="153">
        <v>4</v>
      </c>
      <c r="D19" s="13" t="s">
        <v>138</v>
      </c>
      <c r="E19" s="42" t="s">
        <v>32</v>
      </c>
      <c r="F19" s="43">
        <v>244370000</v>
      </c>
      <c r="G19" s="44">
        <f>F19/F10*100</f>
        <v>1.8554108590847411</v>
      </c>
      <c r="H19" s="40">
        <f t="shared" si="2"/>
        <v>0</v>
      </c>
      <c r="I19" s="45">
        <f>G19*H19/100</f>
        <v>0</v>
      </c>
      <c r="J19" s="109">
        <v>0</v>
      </c>
      <c r="K19" s="40">
        <f t="shared" si="3"/>
        <v>0</v>
      </c>
      <c r="L19" s="22">
        <f t="shared" si="5"/>
        <v>244370000</v>
      </c>
      <c r="M19" s="40">
        <f t="shared" si="4"/>
        <v>100</v>
      </c>
      <c r="N19" s="100"/>
    </row>
    <row r="20" spans="1:14" ht="15.75" customHeight="1" x14ac:dyDescent="0.25">
      <c r="A20" s="17"/>
      <c r="B20" s="17"/>
      <c r="C20" s="153">
        <v>5</v>
      </c>
      <c r="D20" s="13" t="s">
        <v>139</v>
      </c>
      <c r="E20" s="46" t="s">
        <v>33</v>
      </c>
      <c r="F20" s="47">
        <v>45000000</v>
      </c>
      <c r="G20" s="44">
        <f>F20/F10*100</f>
        <v>0.34166832532149338</v>
      </c>
      <c r="H20" s="40">
        <f t="shared" si="2"/>
        <v>6.1833333333333327</v>
      </c>
      <c r="I20" s="45">
        <f>G20*H20/100</f>
        <v>2.1126491449045673E-2</v>
      </c>
      <c r="J20" s="110">
        <v>2782500</v>
      </c>
      <c r="K20" s="40">
        <f t="shared" si="3"/>
        <v>6.1833333333333327</v>
      </c>
      <c r="L20" s="22">
        <f t="shared" si="5"/>
        <v>42217500</v>
      </c>
      <c r="M20" s="40">
        <f t="shared" si="4"/>
        <v>93.816666666666677</v>
      </c>
      <c r="N20" s="100"/>
    </row>
    <row r="21" spans="1:14" ht="15" customHeight="1" x14ac:dyDescent="0.25">
      <c r="A21" s="17"/>
      <c r="B21" s="17"/>
      <c r="C21" s="153">
        <v>6</v>
      </c>
      <c r="D21" s="13" t="s">
        <v>140</v>
      </c>
      <c r="E21" s="42" t="s">
        <v>34</v>
      </c>
      <c r="F21" s="43">
        <v>22200000</v>
      </c>
      <c r="G21" s="44">
        <f>F21/F10*100</f>
        <v>0.16855637382527008</v>
      </c>
      <c r="H21" s="40">
        <f t="shared" si="2"/>
        <v>10.405405405405405</v>
      </c>
      <c r="I21" s="45">
        <f>G21*H21/100</f>
        <v>1.7538974033169993E-2</v>
      </c>
      <c r="J21" s="110">
        <v>2310000</v>
      </c>
      <c r="K21" s="40">
        <f t="shared" si="3"/>
        <v>10.405405405405405</v>
      </c>
      <c r="L21" s="22">
        <f t="shared" si="5"/>
        <v>19890000</v>
      </c>
      <c r="M21" s="40">
        <f t="shared" si="4"/>
        <v>89.594594594594597</v>
      </c>
      <c r="N21" s="100"/>
    </row>
    <row r="22" spans="1:14" ht="15.75" customHeight="1" x14ac:dyDescent="0.25">
      <c r="A22" s="17"/>
      <c r="B22" s="17"/>
      <c r="C22" s="153">
        <v>7</v>
      </c>
      <c r="D22" s="13" t="s">
        <v>141</v>
      </c>
      <c r="E22" s="42" t="s">
        <v>58</v>
      </c>
      <c r="F22" s="43">
        <v>18000000</v>
      </c>
      <c r="G22" s="44">
        <f>F22/F10*100</f>
        <v>0.13666733012859736</v>
      </c>
      <c r="H22" s="40">
        <f t="shared" si="2"/>
        <v>8.7333333333333325</v>
      </c>
      <c r="I22" s="45">
        <f>G22*H22/100</f>
        <v>1.1935613497897502E-2</v>
      </c>
      <c r="J22" s="110">
        <v>1572000</v>
      </c>
      <c r="K22" s="40">
        <f t="shared" si="3"/>
        <v>8.7333333333333325</v>
      </c>
      <c r="L22" s="22">
        <f t="shared" si="5"/>
        <v>16428000</v>
      </c>
      <c r="M22" s="40">
        <f t="shared" si="4"/>
        <v>91.266666666666666</v>
      </c>
      <c r="N22" s="100"/>
    </row>
    <row r="23" spans="1:14" ht="15" customHeight="1" x14ac:dyDescent="0.25">
      <c r="A23" s="17"/>
      <c r="B23" s="17"/>
      <c r="C23" s="153"/>
      <c r="D23" s="13"/>
      <c r="E23" s="42" t="s">
        <v>59</v>
      </c>
      <c r="F23" s="20"/>
      <c r="G23" s="44"/>
      <c r="H23" s="40"/>
      <c r="I23" s="45"/>
      <c r="J23" s="109"/>
      <c r="K23" s="40"/>
      <c r="L23" s="65"/>
      <c r="M23" s="40"/>
      <c r="N23" s="100"/>
    </row>
    <row r="24" spans="1:14" ht="15.75" customHeight="1" x14ac:dyDescent="0.25">
      <c r="A24" s="17"/>
      <c r="B24" s="17"/>
      <c r="C24" s="153">
        <v>8</v>
      </c>
      <c r="D24" s="13" t="s">
        <v>142</v>
      </c>
      <c r="E24" s="42" t="s">
        <v>62</v>
      </c>
      <c r="F24" s="43">
        <v>48880000</v>
      </c>
      <c r="G24" s="44">
        <f>F24/F10*100</f>
        <v>0.37112772759365775</v>
      </c>
      <c r="H24" s="40">
        <f t="shared" si="2"/>
        <v>6.62847790507365</v>
      </c>
      <c r="I24" s="45">
        <f>G24*H24/100</f>
        <v>2.4600119423147528E-2</v>
      </c>
      <c r="J24" s="110">
        <v>3240000</v>
      </c>
      <c r="K24" s="40">
        <f t="shared" si="3"/>
        <v>6.62847790507365</v>
      </c>
      <c r="L24" s="22">
        <f t="shared" si="5"/>
        <v>45640000</v>
      </c>
      <c r="M24" s="40">
        <f t="shared" si="4"/>
        <v>93.371522094926348</v>
      </c>
      <c r="N24" s="100"/>
    </row>
    <row r="25" spans="1:14" x14ac:dyDescent="0.25">
      <c r="A25" s="17"/>
      <c r="B25" s="17"/>
      <c r="C25" s="153">
        <v>9</v>
      </c>
      <c r="D25" s="13" t="s">
        <v>143</v>
      </c>
      <c r="E25" s="42" t="s">
        <v>35</v>
      </c>
      <c r="F25" s="43">
        <v>54000000</v>
      </c>
      <c r="G25" s="44">
        <f>F25/F10*100</f>
        <v>0.41000199038579205</v>
      </c>
      <c r="H25" s="40">
        <f t="shared" si="2"/>
        <v>9.6566666666666663</v>
      </c>
      <c r="I25" s="45">
        <f t="shared" ref="I25:I85" si="6">G25*H25/100</f>
        <v>3.9592525538254653E-2</v>
      </c>
      <c r="J25" s="110">
        <v>5214600</v>
      </c>
      <c r="K25" s="40">
        <f t="shared" si="3"/>
        <v>9.6566666666666663</v>
      </c>
      <c r="L25" s="22">
        <f t="shared" si="5"/>
        <v>48785400</v>
      </c>
      <c r="M25" s="40">
        <f t="shared" si="4"/>
        <v>90.343333333333334</v>
      </c>
      <c r="N25" s="100"/>
    </row>
    <row r="26" spans="1:14" x14ac:dyDescent="0.25">
      <c r="A26" s="17"/>
      <c r="B26" s="17"/>
      <c r="C26" s="153">
        <v>10</v>
      </c>
      <c r="D26" s="13" t="s">
        <v>144</v>
      </c>
      <c r="E26" s="42" t="s">
        <v>54</v>
      </c>
      <c r="F26" s="43">
        <v>150000000</v>
      </c>
      <c r="G26" s="44">
        <f>F26/F10*100</f>
        <v>1.1388944177383116</v>
      </c>
      <c r="H26" s="40">
        <f t="shared" si="2"/>
        <v>4.206666666666667</v>
      </c>
      <c r="I26" s="45">
        <f t="shared" si="6"/>
        <v>4.7909491839524983E-2</v>
      </c>
      <c r="J26" s="110">
        <v>6310000</v>
      </c>
      <c r="K26" s="40">
        <f t="shared" si="3"/>
        <v>4.206666666666667</v>
      </c>
      <c r="L26" s="22">
        <f t="shared" si="5"/>
        <v>143690000</v>
      </c>
      <c r="M26" s="40">
        <f t="shared" si="4"/>
        <v>95.793333333333337</v>
      </c>
      <c r="N26" s="100"/>
    </row>
    <row r="27" spans="1:14" ht="15" customHeight="1" x14ac:dyDescent="0.25">
      <c r="A27" s="17"/>
      <c r="B27" s="17"/>
      <c r="C27" s="153">
        <v>11</v>
      </c>
      <c r="D27" s="13" t="s">
        <v>146</v>
      </c>
      <c r="E27" s="42" t="s">
        <v>55</v>
      </c>
      <c r="F27" s="43">
        <v>50000000</v>
      </c>
      <c r="G27" s="44">
        <f>F27/F10*100</f>
        <v>0.37963147257943713</v>
      </c>
      <c r="H27" s="40">
        <f>J27/F28*100</f>
        <v>4.354166666666667</v>
      </c>
      <c r="I27" s="45">
        <f t="shared" si="6"/>
        <v>1.652978703522966E-2</v>
      </c>
      <c r="J27" s="111">
        <v>4180000</v>
      </c>
      <c r="K27" s="40">
        <f>J27/F28*100</f>
        <v>4.354166666666667</v>
      </c>
      <c r="L27" s="22">
        <f t="shared" si="5"/>
        <v>45820000</v>
      </c>
      <c r="M27" s="40">
        <f>L27/F27*100</f>
        <v>91.64</v>
      </c>
      <c r="N27" s="100"/>
    </row>
    <row r="28" spans="1:14" ht="15.75" customHeight="1" x14ac:dyDescent="0.25">
      <c r="A28" s="17"/>
      <c r="B28" s="17"/>
      <c r="C28" s="153">
        <v>12</v>
      </c>
      <c r="D28" s="13" t="s">
        <v>145</v>
      </c>
      <c r="E28" s="42" t="s">
        <v>53</v>
      </c>
      <c r="F28" s="43">
        <v>96000000</v>
      </c>
      <c r="G28" s="44">
        <f>F28/F10*100</f>
        <v>0.72889242735251936</v>
      </c>
      <c r="H28" s="40">
        <f>J28/F27*100</f>
        <v>0</v>
      </c>
      <c r="I28" s="53">
        <f t="shared" si="6"/>
        <v>0</v>
      </c>
      <c r="J28" s="111">
        <v>0</v>
      </c>
      <c r="K28" s="40">
        <f>J28/F27*100</f>
        <v>0</v>
      </c>
      <c r="L28" s="171">
        <f t="shared" si="5"/>
        <v>96000000</v>
      </c>
      <c r="M28" s="40">
        <f>L28/F28*100</f>
        <v>100</v>
      </c>
      <c r="N28" s="62"/>
    </row>
    <row r="29" spans="1:14" ht="15" customHeight="1" x14ac:dyDescent="0.25">
      <c r="A29" s="37" t="s">
        <v>36</v>
      </c>
      <c r="B29" s="37" t="s">
        <v>36</v>
      </c>
      <c r="C29" s="151"/>
      <c r="D29" s="57" t="s">
        <v>147</v>
      </c>
      <c r="E29" s="39" t="s">
        <v>63</v>
      </c>
      <c r="F29" s="68">
        <f>SUM(F30:F34)</f>
        <v>641145600</v>
      </c>
      <c r="G29" s="98">
        <f>F29/F10*100</f>
        <v>4.8679809653165353</v>
      </c>
      <c r="H29" s="32">
        <f>J29/F29*100</f>
        <v>0</v>
      </c>
      <c r="I29" s="32">
        <f t="shared" si="6"/>
        <v>0</v>
      </c>
      <c r="J29" s="68">
        <f>SUM(J30:J34)</f>
        <v>0</v>
      </c>
      <c r="K29" s="32">
        <f>J29/F29*100</f>
        <v>0</v>
      </c>
      <c r="L29" s="22">
        <f t="shared" si="5"/>
        <v>641145600</v>
      </c>
      <c r="M29" s="32">
        <f>L29/F29*100</f>
        <v>100</v>
      </c>
      <c r="N29" s="66"/>
    </row>
    <row r="30" spans="1:14" ht="15.75" customHeight="1" x14ac:dyDescent="0.25">
      <c r="A30" s="17"/>
      <c r="B30" s="17"/>
      <c r="C30" s="153">
        <v>13</v>
      </c>
      <c r="D30" s="145" t="s">
        <v>148</v>
      </c>
      <c r="E30" s="59" t="s">
        <v>75</v>
      </c>
      <c r="F30" s="60">
        <v>63770000</v>
      </c>
      <c r="G30" s="122">
        <f>F30/F10*100</f>
        <v>0.4841819801278141</v>
      </c>
      <c r="H30" s="40">
        <f t="shared" ref="H30:H34" si="7">J30/F30*100</f>
        <v>0</v>
      </c>
      <c r="I30" s="40">
        <f t="shared" si="6"/>
        <v>0</v>
      </c>
      <c r="J30" s="124"/>
      <c r="K30" s="81">
        <f>J30/F30*100</f>
        <v>0</v>
      </c>
      <c r="L30" s="22">
        <f t="shared" si="5"/>
        <v>63770000</v>
      </c>
      <c r="M30" s="81">
        <f>L30/F30*100</f>
        <v>100</v>
      </c>
      <c r="N30" s="62"/>
    </row>
    <row r="31" spans="1:14" x14ac:dyDescent="0.25">
      <c r="A31" s="17"/>
      <c r="B31" s="17"/>
      <c r="C31" s="153">
        <v>14</v>
      </c>
      <c r="D31" s="145" t="s">
        <v>166</v>
      </c>
      <c r="E31" s="59" t="s">
        <v>167</v>
      </c>
      <c r="F31" s="60">
        <v>152283600</v>
      </c>
      <c r="G31" s="122">
        <f>F31/F11*100</f>
        <v>2.0363853056324732</v>
      </c>
      <c r="H31" s="40">
        <f t="shared" ref="H31" si="8">J31/F31*100</f>
        <v>0</v>
      </c>
      <c r="I31" s="40">
        <f t="shared" ref="I31" si="9">G31*H31/100</f>
        <v>0</v>
      </c>
      <c r="J31" s="30">
        <v>0</v>
      </c>
      <c r="K31" s="81">
        <f t="shared" ref="K31" si="10">J31/F31*100</f>
        <v>0</v>
      </c>
      <c r="L31" s="22">
        <f t="shared" ref="L31" si="11">F31-J31</f>
        <v>152283600</v>
      </c>
      <c r="M31" s="81">
        <f t="shared" ref="M31" si="12">L31/F31*100</f>
        <v>100</v>
      </c>
      <c r="N31" s="62"/>
    </row>
    <row r="32" spans="1:14" ht="15.75" customHeight="1" x14ac:dyDescent="0.25">
      <c r="A32" s="17"/>
      <c r="B32" s="17"/>
      <c r="C32" s="153">
        <v>15</v>
      </c>
      <c r="D32" s="145" t="s">
        <v>149</v>
      </c>
      <c r="E32" s="59" t="s">
        <v>79</v>
      </c>
      <c r="F32" s="60">
        <v>162780000</v>
      </c>
      <c r="G32" s="122">
        <f>F32/F10*100</f>
        <v>1.2359282221296155</v>
      </c>
      <c r="H32" s="40">
        <f t="shared" si="7"/>
        <v>0</v>
      </c>
      <c r="I32" s="40">
        <f t="shared" si="6"/>
        <v>0</v>
      </c>
      <c r="J32" s="124"/>
      <c r="K32" s="81">
        <f t="shared" ref="K32:K34" si="13">J32/F32*100</f>
        <v>0</v>
      </c>
      <c r="L32" s="22">
        <f t="shared" si="5"/>
        <v>162780000</v>
      </c>
      <c r="M32" s="81">
        <f t="shared" ref="M32:M34" si="14">L32/F32*100</f>
        <v>100</v>
      </c>
      <c r="N32" s="62"/>
    </row>
    <row r="33" spans="1:14" x14ac:dyDescent="0.25">
      <c r="A33" s="17"/>
      <c r="B33" s="17"/>
      <c r="C33" s="153">
        <v>16</v>
      </c>
      <c r="D33" s="145" t="s">
        <v>150</v>
      </c>
      <c r="E33" s="21" t="s">
        <v>37</v>
      </c>
      <c r="F33" s="60">
        <v>204712000</v>
      </c>
      <c r="G33" s="122">
        <f>F33/F10*100</f>
        <v>1.5543023602936346</v>
      </c>
      <c r="H33" s="40">
        <f t="shared" si="7"/>
        <v>0</v>
      </c>
      <c r="I33" s="40">
        <f t="shared" si="6"/>
        <v>0</v>
      </c>
      <c r="J33" s="63">
        <v>0</v>
      </c>
      <c r="K33" s="81">
        <f t="shared" si="13"/>
        <v>0</v>
      </c>
      <c r="L33" s="22">
        <f t="shared" si="5"/>
        <v>204712000</v>
      </c>
      <c r="M33" s="81">
        <f t="shared" si="14"/>
        <v>100</v>
      </c>
      <c r="N33" s="62"/>
    </row>
    <row r="34" spans="1:14" x14ac:dyDescent="0.25">
      <c r="A34" s="17"/>
      <c r="B34" s="17"/>
      <c r="C34" s="153">
        <v>17</v>
      </c>
      <c r="D34" s="144" t="s">
        <v>151</v>
      </c>
      <c r="E34" s="21" t="s">
        <v>60</v>
      </c>
      <c r="F34" s="60">
        <v>57600000</v>
      </c>
      <c r="G34" s="122">
        <f>F34/F10*100</f>
        <v>0.43733545641151161</v>
      </c>
      <c r="H34" s="40">
        <f t="shared" si="7"/>
        <v>0</v>
      </c>
      <c r="I34" s="40">
        <f t="shared" si="6"/>
        <v>0</v>
      </c>
      <c r="J34" s="64">
        <v>0</v>
      </c>
      <c r="K34" s="81">
        <f t="shared" si="13"/>
        <v>0</v>
      </c>
      <c r="L34" s="22">
        <f t="shared" si="5"/>
        <v>57600000</v>
      </c>
      <c r="M34" s="81">
        <f t="shared" si="14"/>
        <v>100</v>
      </c>
      <c r="N34" s="62"/>
    </row>
    <row r="35" spans="1:14" x14ac:dyDescent="0.25">
      <c r="A35" s="37" t="s">
        <v>38</v>
      </c>
      <c r="B35" s="37" t="s">
        <v>38</v>
      </c>
      <c r="C35" s="155"/>
      <c r="D35" s="54" t="s">
        <v>152</v>
      </c>
      <c r="E35" s="41" t="s">
        <v>65</v>
      </c>
      <c r="F35" s="68">
        <f>SUM(F37:F40)</f>
        <v>169817245</v>
      </c>
      <c r="G35" s="104">
        <f>F35/F10*100</f>
        <v>1.2893594157746613</v>
      </c>
      <c r="H35" s="32">
        <f>J35/F35*100</f>
        <v>0</v>
      </c>
      <c r="I35" s="32">
        <f t="shared" si="6"/>
        <v>0</v>
      </c>
      <c r="J35" s="69">
        <f>SUM(J37:J40)</f>
        <v>0</v>
      </c>
      <c r="K35" s="32">
        <f>J35/F35*100</f>
        <v>0</v>
      </c>
      <c r="L35" s="70">
        <f>F35-J35</f>
        <v>169817245</v>
      </c>
      <c r="M35" s="32">
        <f>L35/F35*100</f>
        <v>100</v>
      </c>
      <c r="N35" s="71"/>
    </row>
    <row r="36" spans="1:14" x14ac:dyDescent="0.25">
      <c r="A36" s="17"/>
      <c r="B36" s="17"/>
      <c r="C36" s="152"/>
      <c r="D36" s="14"/>
      <c r="E36" s="12" t="s">
        <v>66</v>
      </c>
      <c r="F36" s="18"/>
      <c r="G36" s="102"/>
      <c r="H36" s="81"/>
      <c r="I36" s="40"/>
      <c r="J36" s="61"/>
      <c r="K36" s="81"/>
      <c r="L36" s="15"/>
      <c r="M36" s="81"/>
      <c r="N36" s="62"/>
    </row>
    <row r="37" spans="1:14" x14ac:dyDescent="0.25">
      <c r="A37" s="17"/>
      <c r="B37" s="17"/>
      <c r="C37" s="153">
        <v>18</v>
      </c>
      <c r="D37" s="14" t="s">
        <v>153</v>
      </c>
      <c r="E37" s="21" t="s">
        <v>64</v>
      </c>
      <c r="F37" s="60">
        <v>92613245</v>
      </c>
      <c r="G37" s="103">
        <f>F37/F10*100</f>
        <v>0.70317805159420388</v>
      </c>
      <c r="H37" s="40">
        <f>J37/F37*100</f>
        <v>0</v>
      </c>
      <c r="I37" s="40">
        <f t="shared" si="6"/>
        <v>0</v>
      </c>
      <c r="J37" s="64">
        <v>0</v>
      </c>
      <c r="K37" s="40">
        <f t="shared" ref="K37:K42" si="15">J37/F37*100</f>
        <v>0</v>
      </c>
      <c r="L37" s="65">
        <f>F37-J37</f>
        <v>92613245</v>
      </c>
      <c r="M37" s="40">
        <f>L37/F37*100</f>
        <v>100</v>
      </c>
      <c r="N37" s="72"/>
    </row>
    <row r="38" spans="1:14" x14ac:dyDescent="0.25">
      <c r="A38" s="17"/>
      <c r="B38" s="17"/>
      <c r="C38" s="153">
        <v>19</v>
      </c>
      <c r="D38" s="14" t="s">
        <v>154</v>
      </c>
      <c r="E38" s="21" t="s">
        <v>44</v>
      </c>
      <c r="F38" s="60">
        <v>21460000</v>
      </c>
      <c r="G38" s="103">
        <f>F38/F10*100</f>
        <v>0.16293782803109444</v>
      </c>
      <c r="H38" s="40">
        <f>J38/F38*100</f>
        <v>0</v>
      </c>
      <c r="I38" s="40">
        <f t="shared" si="6"/>
        <v>0</v>
      </c>
      <c r="J38" s="64">
        <v>0</v>
      </c>
      <c r="K38" s="40">
        <f t="shared" si="15"/>
        <v>0</v>
      </c>
      <c r="L38" s="65">
        <f t="shared" ref="L38:L40" si="16">F38-J38</f>
        <v>21460000</v>
      </c>
      <c r="M38" s="40">
        <f>L38/F38*100</f>
        <v>100</v>
      </c>
      <c r="N38" s="72"/>
    </row>
    <row r="39" spans="1:14" x14ac:dyDescent="0.25">
      <c r="A39" s="17"/>
      <c r="B39" s="17"/>
      <c r="C39" s="153">
        <v>20</v>
      </c>
      <c r="D39" s="14" t="s">
        <v>155</v>
      </c>
      <c r="E39" s="21" t="s">
        <v>45</v>
      </c>
      <c r="F39" s="60">
        <v>9964000</v>
      </c>
      <c r="G39" s="103">
        <f>F39/F10*100</f>
        <v>7.5652959855630225E-2</v>
      </c>
      <c r="H39" s="40">
        <f>J39/F39*100</f>
        <v>0</v>
      </c>
      <c r="I39" s="40">
        <f>G39*H39/100</f>
        <v>0</v>
      </c>
      <c r="J39" s="61">
        <v>0</v>
      </c>
      <c r="K39" s="40">
        <f t="shared" si="15"/>
        <v>0</v>
      </c>
      <c r="L39" s="65">
        <f>F39-J39</f>
        <v>9964000</v>
      </c>
      <c r="M39" s="40">
        <f t="shared" ref="M39" si="17">L39/F39*100</f>
        <v>100</v>
      </c>
      <c r="N39" s="72"/>
    </row>
    <row r="40" spans="1:14" x14ac:dyDescent="0.25">
      <c r="A40" s="17"/>
      <c r="B40" s="141"/>
      <c r="C40" s="154">
        <v>21</v>
      </c>
      <c r="D40" s="187" t="s">
        <v>168</v>
      </c>
      <c r="E40" s="67" t="s">
        <v>169</v>
      </c>
      <c r="F40" s="106">
        <v>45780000</v>
      </c>
      <c r="G40" s="105">
        <f>F40/F11*100</f>
        <v>0.61218489247597652</v>
      </c>
      <c r="H40" s="53">
        <f>J40/F37*100</f>
        <v>0</v>
      </c>
      <c r="I40" s="53">
        <f t="shared" si="6"/>
        <v>0</v>
      </c>
      <c r="J40" s="77">
        <v>0</v>
      </c>
      <c r="K40" s="53">
        <f t="shared" si="15"/>
        <v>0</v>
      </c>
      <c r="L40" s="76">
        <f t="shared" si="16"/>
        <v>45780000</v>
      </c>
      <c r="M40" s="53">
        <f t="shared" ref="M40" si="18">L40/F40*100</f>
        <v>100</v>
      </c>
      <c r="N40" s="188"/>
    </row>
    <row r="41" spans="1:14" x14ac:dyDescent="0.25">
      <c r="A41" s="37" t="s">
        <v>51</v>
      </c>
      <c r="B41" s="17" t="s">
        <v>103</v>
      </c>
      <c r="C41" s="164"/>
      <c r="D41" s="143" t="s">
        <v>116</v>
      </c>
      <c r="E41" s="12" t="s">
        <v>86</v>
      </c>
      <c r="F41" s="123">
        <f>SUM(F42:F49)</f>
        <v>771040000</v>
      </c>
      <c r="G41" s="81">
        <f>F41/F10*100</f>
        <v>5.8542210123529843</v>
      </c>
      <c r="H41" s="81">
        <f t="shared" ref="H41:H53" si="19">J41/F41*100</f>
        <v>0.47338659472919692</v>
      </c>
      <c r="I41" s="81">
        <f t="shared" ref="I41:I53" si="20">G41*H41/100</f>
        <v>2.7713097498298912E-2</v>
      </c>
      <c r="J41" s="26">
        <f>SUM(J42:J49)</f>
        <v>3650000</v>
      </c>
      <c r="K41" s="40">
        <f t="shared" si="15"/>
        <v>0.47338659472919692</v>
      </c>
      <c r="L41" s="123">
        <f>F41-J41</f>
        <v>767390000</v>
      </c>
      <c r="M41" s="81">
        <f t="shared" ref="M41:M53" si="21">L41/F41*100</f>
        <v>99.526613405270808</v>
      </c>
      <c r="N41" s="100"/>
    </row>
    <row r="42" spans="1:14" x14ac:dyDescent="0.25">
      <c r="A42" s="138"/>
      <c r="B42" s="138"/>
      <c r="C42" s="160">
        <v>22</v>
      </c>
      <c r="D42" s="23" t="s">
        <v>123</v>
      </c>
      <c r="E42" s="59" t="s">
        <v>91</v>
      </c>
      <c r="F42" s="43">
        <v>96380000</v>
      </c>
      <c r="G42" s="40">
        <f>F42/F10*100</f>
        <v>0.73177762654412304</v>
      </c>
      <c r="H42" s="40">
        <f t="shared" si="19"/>
        <v>3.7870927578335754</v>
      </c>
      <c r="I42" s="40">
        <f t="shared" si="20"/>
        <v>2.7713097498298912E-2</v>
      </c>
      <c r="J42" s="64">
        <v>3650000</v>
      </c>
      <c r="K42" s="139">
        <f t="shared" si="15"/>
        <v>3.7870927578335754</v>
      </c>
      <c r="L42" s="65">
        <f>F42-J42</f>
        <v>92730000</v>
      </c>
      <c r="M42" s="40">
        <f t="shared" si="21"/>
        <v>96.212907242166423</v>
      </c>
      <c r="N42" s="100"/>
    </row>
    <row r="43" spans="1:14" x14ac:dyDescent="0.25">
      <c r="A43" s="138"/>
      <c r="B43" s="138"/>
      <c r="C43" s="160">
        <v>23</v>
      </c>
      <c r="D43" s="23" t="s">
        <v>120</v>
      </c>
      <c r="E43" s="59" t="s">
        <v>90</v>
      </c>
      <c r="F43" s="43">
        <v>96380000</v>
      </c>
      <c r="G43" s="40">
        <f>F43/F10*100</f>
        <v>0.73177762654412304</v>
      </c>
      <c r="H43" s="40">
        <f t="shared" si="19"/>
        <v>0</v>
      </c>
      <c r="I43" s="40">
        <f t="shared" si="20"/>
        <v>0</v>
      </c>
      <c r="J43" s="64">
        <v>0</v>
      </c>
      <c r="K43" s="139">
        <f t="shared" ref="K43:K49" si="22">J43/F43*100</f>
        <v>0</v>
      </c>
      <c r="L43" s="65">
        <f t="shared" ref="L43:L49" si="23">F43-J43</f>
        <v>96380000</v>
      </c>
      <c r="M43" s="40">
        <f t="shared" si="21"/>
        <v>100</v>
      </c>
      <c r="N43" s="100"/>
    </row>
    <row r="44" spans="1:14" x14ac:dyDescent="0.25">
      <c r="A44" s="17"/>
      <c r="B44" s="17"/>
      <c r="C44" s="160">
        <v>24</v>
      </c>
      <c r="D44" s="23" t="s">
        <v>121</v>
      </c>
      <c r="E44" s="59" t="s">
        <v>170</v>
      </c>
      <c r="F44" s="43">
        <v>96380000</v>
      </c>
      <c r="G44" s="103">
        <f>F44/F10*100</f>
        <v>0.73177762654412304</v>
      </c>
      <c r="H44" s="40">
        <f t="shared" si="19"/>
        <v>0</v>
      </c>
      <c r="I44" s="40">
        <f t="shared" si="20"/>
        <v>0</v>
      </c>
      <c r="J44" s="64">
        <v>0</v>
      </c>
      <c r="K44" s="139">
        <f t="shared" si="22"/>
        <v>0</v>
      </c>
      <c r="L44" s="65">
        <f t="shared" si="23"/>
        <v>96380000</v>
      </c>
      <c r="M44" s="40">
        <f t="shared" si="21"/>
        <v>100</v>
      </c>
      <c r="N44" s="100"/>
    </row>
    <row r="45" spans="1:14" x14ac:dyDescent="0.25">
      <c r="A45" s="3"/>
      <c r="B45" s="3"/>
      <c r="C45" s="160">
        <v>25</v>
      </c>
      <c r="D45" s="73" t="s">
        <v>117</v>
      </c>
      <c r="E45" s="59" t="s">
        <v>93</v>
      </c>
      <c r="F45" s="43">
        <v>96380000</v>
      </c>
      <c r="G45" s="103">
        <f>F45/F10*100</f>
        <v>0.73177762654412304</v>
      </c>
      <c r="H45" s="40">
        <f t="shared" si="19"/>
        <v>0</v>
      </c>
      <c r="I45" s="40">
        <f t="shared" si="20"/>
        <v>0</v>
      </c>
      <c r="J45" s="64">
        <v>0</v>
      </c>
      <c r="K45" s="139">
        <f t="shared" si="22"/>
        <v>0</v>
      </c>
      <c r="L45" s="65">
        <f t="shared" si="23"/>
        <v>96380000</v>
      </c>
      <c r="M45" s="40">
        <f t="shared" si="21"/>
        <v>100</v>
      </c>
      <c r="N45" s="100"/>
    </row>
    <row r="46" spans="1:14" x14ac:dyDescent="0.25">
      <c r="A46" s="138"/>
      <c r="B46" s="138"/>
      <c r="C46" s="160">
        <v>26</v>
      </c>
      <c r="D46" s="73" t="s">
        <v>118</v>
      </c>
      <c r="E46" s="59" t="s">
        <v>92</v>
      </c>
      <c r="F46" s="43">
        <v>96380000</v>
      </c>
      <c r="G46" s="40">
        <f>F46/F10*100</f>
        <v>0.73177762654412304</v>
      </c>
      <c r="H46" s="40">
        <f t="shared" si="19"/>
        <v>0</v>
      </c>
      <c r="I46" s="40">
        <f t="shared" si="20"/>
        <v>0</v>
      </c>
      <c r="J46" s="64">
        <v>0</v>
      </c>
      <c r="K46" s="139">
        <f t="shared" si="22"/>
        <v>0</v>
      </c>
      <c r="L46" s="65">
        <f t="shared" si="23"/>
        <v>96380000</v>
      </c>
      <c r="M46" s="40">
        <f t="shared" si="21"/>
        <v>100</v>
      </c>
      <c r="N46" s="100"/>
    </row>
    <row r="47" spans="1:14" x14ac:dyDescent="0.25">
      <c r="A47" s="138"/>
      <c r="B47" s="138"/>
      <c r="C47" s="160">
        <v>27</v>
      </c>
      <c r="D47" s="23" t="s">
        <v>122</v>
      </c>
      <c r="E47" s="59" t="s">
        <v>89</v>
      </c>
      <c r="F47" s="43">
        <v>96380000</v>
      </c>
      <c r="G47" s="40">
        <f>F47/F10*100</f>
        <v>0.73177762654412304</v>
      </c>
      <c r="H47" s="40">
        <f t="shared" si="19"/>
        <v>0</v>
      </c>
      <c r="I47" s="40">
        <f t="shared" si="20"/>
        <v>0</v>
      </c>
      <c r="J47" s="64">
        <v>0</v>
      </c>
      <c r="K47" s="139">
        <f t="shared" si="22"/>
        <v>0</v>
      </c>
      <c r="L47" s="65">
        <f t="shared" si="23"/>
        <v>96380000</v>
      </c>
      <c r="M47" s="40">
        <f t="shared" si="21"/>
        <v>100</v>
      </c>
      <c r="N47" s="100"/>
    </row>
    <row r="48" spans="1:14" x14ac:dyDescent="0.25">
      <c r="A48" s="138"/>
      <c r="B48" s="138"/>
      <c r="C48" s="160">
        <v>28</v>
      </c>
      <c r="D48" s="23" t="s">
        <v>119</v>
      </c>
      <c r="E48" s="59" t="s">
        <v>88</v>
      </c>
      <c r="F48" s="43">
        <v>96380000</v>
      </c>
      <c r="G48" s="40">
        <f>F48/F10*100</f>
        <v>0.73177762654412304</v>
      </c>
      <c r="H48" s="40">
        <f t="shared" si="19"/>
        <v>0</v>
      </c>
      <c r="I48" s="40">
        <f t="shared" si="20"/>
        <v>0</v>
      </c>
      <c r="J48" s="64">
        <v>0</v>
      </c>
      <c r="K48" s="139">
        <f t="shared" si="22"/>
        <v>0</v>
      </c>
      <c r="L48" s="65">
        <f t="shared" si="23"/>
        <v>96380000</v>
      </c>
      <c r="M48" s="40">
        <f t="shared" si="21"/>
        <v>100</v>
      </c>
      <c r="N48" s="100"/>
    </row>
    <row r="49" spans="1:14" x14ac:dyDescent="0.25">
      <c r="A49" s="146"/>
      <c r="B49" s="146"/>
      <c r="C49" s="161">
        <v>29</v>
      </c>
      <c r="D49" s="128" t="s">
        <v>124</v>
      </c>
      <c r="E49" s="52" t="s">
        <v>87</v>
      </c>
      <c r="F49" s="43">
        <v>96380000</v>
      </c>
      <c r="G49" s="53">
        <f>F49/F10*100</f>
        <v>0.73177762654412304</v>
      </c>
      <c r="H49" s="53">
        <f t="shared" si="19"/>
        <v>0</v>
      </c>
      <c r="I49" s="53">
        <f t="shared" si="20"/>
        <v>0</v>
      </c>
      <c r="J49" s="175">
        <v>0</v>
      </c>
      <c r="K49" s="133">
        <f t="shared" si="22"/>
        <v>0</v>
      </c>
      <c r="L49" s="176">
        <f t="shared" si="23"/>
        <v>96380000</v>
      </c>
      <c r="M49" s="53">
        <f t="shared" si="21"/>
        <v>100</v>
      </c>
      <c r="N49" s="121"/>
    </row>
    <row r="50" spans="1:14" ht="14.25" customHeight="1" x14ac:dyDescent="0.25">
      <c r="A50" s="37" t="s">
        <v>42</v>
      </c>
      <c r="B50" s="37" t="s">
        <v>40</v>
      </c>
      <c r="C50" s="151"/>
      <c r="D50" s="41" t="s">
        <v>108</v>
      </c>
      <c r="E50" s="41" t="s">
        <v>49</v>
      </c>
      <c r="F50" s="68">
        <f>SUM(F51)</f>
        <v>952080000</v>
      </c>
      <c r="G50" s="104">
        <f>F50/F10*100</f>
        <v>7.2287906482686095</v>
      </c>
      <c r="H50" s="32">
        <f t="shared" si="19"/>
        <v>0</v>
      </c>
      <c r="I50" s="32">
        <f t="shared" si="20"/>
        <v>0</v>
      </c>
      <c r="J50" s="107">
        <f>SUM(J51)</f>
        <v>0</v>
      </c>
      <c r="K50" s="81">
        <f>J50/F50*100</f>
        <v>0</v>
      </c>
      <c r="L50" s="70">
        <f>F50-J50</f>
        <v>952080000</v>
      </c>
      <c r="M50" s="81">
        <f t="shared" si="21"/>
        <v>100</v>
      </c>
      <c r="N50" s="120"/>
    </row>
    <row r="51" spans="1:14" ht="14.25" customHeight="1" x14ac:dyDescent="0.25">
      <c r="A51" s="17"/>
      <c r="B51" s="17"/>
      <c r="C51" s="160">
        <v>30</v>
      </c>
      <c r="D51" s="14" t="s">
        <v>109</v>
      </c>
      <c r="E51" s="21" t="s">
        <v>50</v>
      </c>
      <c r="F51" s="60">
        <v>952080000</v>
      </c>
      <c r="G51" s="103">
        <f>F51/F10*100</f>
        <v>7.2287906482686095</v>
      </c>
      <c r="H51" s="40">
        <f t="shared" si="19"/>
        <v>0</v>
      </c>
      <c r="I51" s="40">
        <f t="shared" si="20"/>
        <v>0</v>
      </c>
      <c r="J51" s="116">
        <v>0</v>
      </c>
      <c r="K51" s="40">
        <f>J51/F51*100</f>
        <v>0</v>
      </c>
      <c r="L51" s="76">
        <f>F51-J51</f>
        <v>952080000</v>
      </c>
      <c r="M51" s="40">
        <f t="shared" si="21"/>
        <v>100</v>
      </c>
      <c r="N51" s="119"/>
    </row>
    <row r="52" spans="1:14" x14ac:dyDescent="0.25">
      <c r="A52" s="37" t="s">
        <v>47</v>
      </c>
      <c r="B52" s="37" t="s">
        <v>104</v>
      </c>
      <c r="C52" s="155"/>
      <c r="D52" s="74" t="s">
        <v>112</v>
      </c>
      <c r="E52" s="39" t="s">
        <v>76</v>
      </c>
      <c r="F52" s="70">
        <f>SUM(F53)</f>
        <v>30650000</v>
      </c>
      <c r="G52" s="32">
        <f>F52/F10*100</f>
        <v>0.23271409269119497</v>
      </c>
      <c r="H52" s="32">
        <f t="shared" si="19"/>
        <v>0</v>
      </c>
      <c r="I52" s="32">
        <f t="shared" si="20"/>
        <v>0</v>
      </c>
      <c r="J52" s="126">
        <f>SUM(J53)</f>
        <v>0</v>
      </c>
      <c r="K52" s="40">
        <f>J52/F52*100</f>
        <v>0</v>
      </c>
      <c r="L52" s="125">
        <f>F52-J52</f>
        <v>30650000</v>
      </c>
      <c r="M52" s="40">
        <f t="shared" si="21"/>
        <v>100</v>
      </c>
      <c r="N52" s="117"/>
    </row>
    <row r="53" spans="1:14" x14ac:dyDescent="0.25">
      <c r="A53" s="17"/>
      <c r="B53" s="17"/>
      <c r="C53" s="162">
        <v>31</v>
      </c>
      <c r="D53" s="134" t="s">
        <v>113</v>
      </c>
      <c r="E53" s="131" t="s">
        <v>77</v>
      </c>
      <c r="F53" s="65">
        <v>30650000</v>
      </c>
      <c r="G53" s="40">
        <f>F53/F10*100</f>
        <v>0.23271409269119497</v>
      </c>
      <c r="H53" s="40">
        <f t="shared" si="19"/>
        <v>0</v>
      </c>
      <c r="I53" s="40">
        <f t="shared" si="20"/>
        <v>0</v>
      </c>
      <c r="J53" s="61">
        <v>0</v>
      </c>
      <c r="K53" s="40">
        <f>J53/F53*100</f>
        <v>0</v>
      </c>
      <c r="L53" s="65">
        <f>F53-J53</f>
        <v>30650000</v>
      </c>
      <c r="M53" s="40">
        <f t="shared" si="21"/>
        <v>100</v>
      </c>
      <c r="N53" s="20"/>
    </row>
    <row r="54" spans="1:14" x14ac:dyDescent="0.25">
      <c r="A54" s="127"/>
      <c r="B54" s="127"/>
      <c r="C54" s="163"/>
      <c r="D54" s="128"/>
      <c r="E54" s="67" t="s">
        <v>78</v>
      </c>
      <c r="F54" s="129"/>
      <c r="G54" s="132"/>
      <c r="H54" s="129"/>
      <c r="I54" s="132"/>
      <c r="J54" s="130"/>
      <c r="K54" s="133"/>
      <c r="L54" s="129"/>
      <c r="M54" s="133"/>
      <c r="N54" s="121"/>
    </row>
    <row r="55" spans="1:14" x14ac:dyDescent="0.25">
      <c r="A55" s="37" t="s">
        <v>105</v>
      </c>
      <c r="B55" s="37" t="s">
        <v>105</v>
      </c>
      <c r="C55" s="158"/>
      <c r="D55" s="41" t="s">
        <v>162</v>
      </c>
      <c r="E55" s="54" t="s">
        <v>72</v>
      </c>
      <c r="F55" s="80">
        <f>F57</f>
        <v>74900000</v>
      </c>
      <c r="G55" s="32">
        <f>F55/F10*100</f>
        <v>0.56868794592399685</v>
      </c>
      <c r="H55" s="32">
        <f>H57+H58</f>
        <v>9.078771695594126</v>
      </c>
      <c r="I55" s="32">
        <f t="shared" ref="I55" si="24">G55*H55/100</f>
        <v>5.1629880270803452E-2</v>
      </c>
      <c r="J55" s="107">
        <f>J57</f>
        <v>6800000</v>
      </c>
      <c r="K55" s="81">
        <f>J55/F55*100</f>
        <v>9.078771695594126</v>
      </c>
      <c r="L55" s="70">
        <f>F55-J55</f>
        <v>68100000</v>
      </c>
      <c r="M55" s="102">
        <f>L55/F55*100</f>
        <v>90.921228304405872</v>
      </c>
      <c r="N55" s="135"/>
    </row>
    <row r="56" spans="1:14" x14ac:dyDescent="0.25">
      <c r="A56" s="17"/>
      <c r="B56" s="17"/>
      <c r="C56" s="159"/>
      <c r="D56" s="13"/>
      <c r="E56" s="27" t="s">
        <v>73</v>
      </c>
      <c r="F56" s="51"/>
      <c r="G56" s="16"/>
      <c r="H56" s="81"/>
      <c r="I56" s="40"/>
      <c r="J56" s="115"/>
      <c r="K56" s="81"/>
      <c r="L56" s="15"/>
      <c r="M56" s="103"/>
      <c r="N56" s="136"/>
    </row>
    <row r="57" spans="1:14" x14ac:dyDescent="0.25">
      <c r="A57" s="17"/>
      <c r="B57" s="17"/>
      <c r="C57" s="159">
        <v>32</v>
      </c>
      <c r="D57" s="13" t="s">
        <v>163</v>
      </c>
      <c r="E57" s="49" t="s">
        <v>83</v>
      </c>
      <c r="F57" s="48">
        <v>74900000</v>
      </c>
      <c r="G57" s="40">
        <f>F57/F10*100</f>
        <v>0.56868794592399685</v>
      </c>
      <c r="H57" s="103">
        <f t="shared" ref="H57" si="25">J57/F57*100</f>
        <v>9.078771695594126</v>
      </c>
      <c r="I57" s="40">
        <f t="shared" ref="I57" si="26">G57*H57/100</f>
        <v>5.1629880270803452E-2</v>
      </c>
      <c r="J57" s="61">
        <v>6800000</v>
      </c>
      <c r="K57" s="40">
        <f t="shared" ref="K57" si="27">J57/F57*100</f>
        <v>9.078771695594126</v>
      </c>
      <c r="L57" s="65">
        <f t="shared" ref="L57" si="28">F57-J57</f>
        <v>68100000</v>
      </c>
      <c r="M57" s="103">
        <f t="shared" ref="M57" si="29">L57/F57*100</f>
        <v>90.921228304405872</v>
      </c>
      <c r="N57" s="136"/>
    </row>
    <row r="58" spans="1:14" x14ac:dyDescent="0.25">
      <c r="A58" s="78" t="s">
        <v>103</v>
      </c>
      <c r="B58" s="78" t="s">
        <v>41</v>
      </c>
      <c r="C58" s="156"/>
      <c r="D58" s="41" t="s">
        <v>156</v>
      </c>
      <c r="E58" s="41" t="s">
        <v>39</v>
      </c>
      <c r="F58" s="84">
        <f>SUM(F59)</f>
        <v>101400000</v>
      </c>
      <c r="G58" s="104">
        <f>F58/F10*100</f>
        <v>0.76989262639109857</v>
      </c>
      <c r="H58" s="32">
        <f>J58/F58*100</f>
        <v>0</v>
      </c>
      <c r="I58" s="32">
        <f t="shared" si="6"/>
        <v>0</v>
      </c>
      <c r="J58" s="112">
        <f>SUM(J59)</f>
        <v>0</v>
      </c>
      <c r="K58" s="32">
        <f>J58/F58*100</f>
        <v>0</v>
      </c>
      <c r="L58" s="70">
        <f>F58-J58</f>
        <v>101400000</v>
      </c>
      <c r="M58" s="32">
        <f>L58/F58*100</f>
        <v>100</v>
      </c>
      <c r="N58" s="66"/>
    </row>
    <row r="59" spans="1:14" x14ac:dyDescent="0.25">
      <c r="A59" s="3"/>
      <c r="B59" s="3"/>
      <c r="C59" s="153">
        <v>33</v>
      </c>
      <c r="D59" s="13" t="s">
        <v>157</v>
      </c>
      <c r="E59" s="21" t="s">
        <v>80</v>
      </c>
      <c r="F59" s="48">
        <v>101400000</v>
      </c>
      <c r="G59" s="103">
        <f>F59/F10*100</f>
        <v>0.76989262639109857</v>
      </c>
      <c r="H59" s="40">
        <f>J59/F59*100</f>
        <v>0</v>
      </c>
      <c r="I59" s="40">
        <f t="shared" si="6"/>
        <v>0</v>
      </c>
      <c r="J59" s="113">
        <v>0</v>
      </c>
      <c r="K59" s="40">
        <f>J59/F59*100</f>
        <v>0</v>
      </c>
      <c r="L59" s="65">
        <f>F59-J59</f>
        <v>101400000</v>
      </c>
      <c r="M59" s="40">
        <f>L59/F59*100</f>
        <v>100</v>
      </c>
      <c r="N59" s="62"/>
    </row>
    <row r="60" spans="1:14" x14ac:dyDescent="0.25">
      <c r="A60" s="17"/>
      <c r="B60" s="17"/>
      <c r="C60" s="153"/>
      <c r="D60" s="14"/>
      <c r="E60" s="21" t="s">
        <v>81</v>
      </c>
      <c r="F60" s="60"/>
      <c r="G60" s="103"/>
      <c r="H60" s="40"/>
      <c r="I60" s="53"/>
      <c r="J60" s="64"/>
      <c r="K60" s="53"/>
      <c r="L60" s="65"/>
      <c r="M60" s="53"/>
      <c r="N60" s="62"/>
    </row>
    <row r="61" spans="1:14" x14ac:dyDescent="0.25">
      <c r="A61" s="37" t="s">
        <v>40</v>
      </c>
      <c r="B61" s="37" t="s">
        <v>42</v>
      </c>
      <c r="C61" s="157"/>
      <c r="D61" s="55" t="s">
        <v>158</v>
      </c>
      <c r="E61" s="56" t="s">
        <v>67</v>
      </c>
      <c r="F61" s="96">
        <f>SUM(F63)</f>
        <v>54081000</v>
      </c>
      <c r="G61" s="31">
        <f>F61/F10*100</f>
        <v>0.41061699337137075</v>
      </c>
      <c r="H61" s="32">
        <f>J61/F61*100</f>
        <v>96.301843530999804</v>
      </c>
      <c r="I61" s="32">
        <f t="shared" si="6"/>
        <v>0.3954317344681933</v>
      </c>
      <c r="J61" s="107">
        <f>SUM(J63)</f>
        <v>52081000</v>
      </c>
      <c r="K61" s="81">
        <f>J61/F61*100</f>
        <v>96.301843530999804</v>
      </c>
      <c r="L61" s="70">
        <f>F61-J61</f>
        <v>2000000</v>
      </c>
      <c r="M61" s="81">
        <f>L61/F61*100</f>
        <v>3.6981564690002036</v>
      </c>
      <c r="N61" s="95"/>
    </row>
    <row r="62" spans="1:14" x14ac:dyDescent="0.25">
      <c r="A62" s="17"/>
      <c r="B62" s="17"/>
      <c r="C62" s="149"/>
      <c r="D62" s="19"/>
      <c r="E62" s="33" t="s">
        <v>68</v>
      </c>
      <c r="F62" s="38"/>
      <c r="G62" s="25"/>
      <c r="H62" s="81"/>
      <c r="I62" s="40"/>
      <c r="J62" s="114"/>
      <c r="K62" s="81"/>
      <c r="L62" s="24"/>
      <c r="M62" s="40"/>
      <c r="N62" s="62"/>
    </row>
    <row r="63" spans="1:14" x14ac:dyDescent="0.25">
      <c r="A63" s="17"/>
      <c r="B63" s="141"/>
      <c r="C63" s="185">
        <v>34</v>
      </c>
      <c r="D63" s="58" t="s">
        <v>159</v>
      </c>
      <c r="E63" s="181" t="s">
        <v>82</v>
      </c>
      <c r="F63" s="186">
        <v>54081000</v>
      </c>
      <c r="G63" s="174">
        <f>F63/F10*100</f>
        <v>0.41061699337137075</v>
      </c>
      <c r="H63" s="53">
        <f t="shared" ref="H63:H73" si="30">J63/F63*100</f>
        <v>96.301843530999804</v>
      </c>
      <c r="I63" s="53">
        <f t="shared" si="6"/>
        <v>0.3954317344681933</v>
      </c>
      <c r="J63" s="116">
        <v>52081000</v>
      </c>
      <c r="K63" s="53">
        <f t="shared" ref="K63:K69" si="31">J63/F63*100</f>
        <v>96.301843530999804</v>
      </c>
      <c r="L63" s="76">
        <f t="shared" ref="L63:L69" si="32">F63-J63</f>
        <v>2000000</v>
      </c>
      <c r="M63" s="53">
        <f t="shared" ref="M63:M73" si="33">L63/F63*100</f>
        <v>3.6981564690002036</v>
      </c>
      <c r="N63" s="118"/>
    </row>
    <row r="64" spans="1:14" x14ac:dyDescent="0.25">
      <c r="A64" s="37" t="s">
        <v>107</v>
      </c>
      <c r="B64" s="17" t="s">
        <v>46</v>
      </c>
      <c r="C64" s="160"/>
      <c r="D64" s="73" t="s">
        <v>125</v>
      </c>
      <c r="E64" s="12" t="s">
        <v>94</v>
      </c>
      <c r="F64" s="123">
        <f>SUM(F65:F72)</f>
        <v>1258880000</v>
      </c>
      <c r="G64" s="81">
        <f>F64/F10*100</f>
        <v>9.5582093640160366</v>
      </c>
      <c r="H64" s="81">
        <f t="shared" si="30"/>
        <v>7.5344750889679721</v>
      </c>
      <c r="I64" s="81">
        <f t="shared" ref="I64:I70" si="34">G64*H64/100</f>
        <v>0.72016090348319239</v>
      </c>
      <c r="J64" s="26">
        <f>SUM(J65:J72)</f>
        <v>94850000</v>
      </c>
      <c r="K64" s="40">
        <f t="shared" si="31"/>
        <v>7.5344750889679721</v>
      </c>
      <c r="L64" s="123">
        <f t="shared" si="32"/>
        <v>1164030000</v>
      </c>
      <c r="M64" s="81">
        <f t="shared" si="33"/>
        <v>92.46552491103202</v>
      </c>
      <c r="N64" s="100"/>
    </row>
    <row r="65" spans="1:14" x14ac:dyDescent="0.25">
      <c r="A65" s="17"/>
      <c r="B65" s="17"/>
      <c r="C65" s="160">
        <v>35</v>
      </c>
      <c r="D65" s="73" t="s">
        <v>128</v>
      </c>
      <c r="E65" s="59" t="s">
        <v>99</v>
      </c>
      <c r="F65" s="65">
        <v>192730000</v>
      </c>
      <c r="G65" s="103">
        <f>F65/F10*100</f>
        <v>1.4633274742046984</v>
      </c>
      <c r="H65" s="40">
        <f t="shared" si="30"/>
        <v>6.7192445389923723</v>
      </c>
      <c r="I65" s="40">
        <f t="shared" si="34"/>
        <v>9.8324551398074223E-2</v>
      </c>
      <c r="J65" s="64">
        <v>12950000</v>
      </c>
      <c r="K65" s="40">
        <f t="shared" si="31"/>
        <v>6.7192445389923723</v>
      </c>
      <c r="L65" s="65">
        <f t="shared" si="32"/>
        <v>179780000</v>
      </c>
      <c r="M65" s="40">
        <f t="shared" si="33"/>
        <v>93.280755461007629</v>
      </c>
      <c r="N65" s="100"/>
    </row>
    <row r="66" spans="1:14" x14ac:dyDescent="0.25">
      <c r="A66" s="17"/>
      <c r="B66" s="17"/>
      <c r="C66" s="160">
        <v>36</v>
      </c>
      <c r="D66" s="73" t="s">
        <v>130</v>
      </c>
      <c r="E66" s="59" t="s">
        <v>98</v>
      </c>
      <c r="F66" s="65">
        <v>114010000</v>
      </c>
      <c r="G66" s="103">
        <f>F66/F10*100</f>
        <v>0.86563568377563249</v>
      </c>
      <c r="H66" s="40">
        <f t="shared" si="30"/>
        <v>10.262257696693272</v>
      </c>
      <c r="I66" s="40">
        <f t="shared" si="34"/>
        <v>8.8833764583588284E-2</v>
      </c>
      <c r="J66" s="64">
        <v>11700000</v>
      </c>
      <c r="K66" s="40">
        <f t="shared" si="31"/>
        <v>10.262257696693272</v>
      </c>
      <c r="L66" s="65">
        <f t="shared" si="32"/>
        <v>102310000</v>
      </c>
      <c r="M66" s="40">
        <f t="shared" si="33"/>
        <v>89.737742303306717</v>
      </c>
      <c r="N66" s="100"/>
    </row>
    <row r="67" spans="1:14" x14ac:dyDescent="0.25">
      <c r="A67" s="17"/>
      <c r="B67" s="17"/>
      <c r="C67" s="160">
        <v>37</v>
      </c>
      <c r="D67" s="73" t="s">
        <v>131</v>
      </c>
      <c r="E67" s="59" t="s">
        <v>102</v>
      </c>
      <c r="F67" s="65">
        <v>172990000</v>
      </c>
      <c r="G67" s="40">
        <f>F67/F10*100</f>
        <v>1.3134489688303366</v>
      </c>
      <c r="H67" s="40">
        <f t="shared" si="30"/>
        <v>6.7633967281345742</v>
      </c>
      <c r="I67" s="40">
        <f t="shared" si="34"/>
        <v>8.8833764583588284E-2</v>
      </c>
      <c r="J67" s="64">
        <v>11700000</v>
      </c>
      <c r="K67" s="40">
        <f t="shared" si="31"/>
        <v>6.7633967281345742</v>
      </c>
      <c r="L67" s="65">
        <f t="shared" si="32"/>
        <v>161290000</v>
      </c>
      <c r="M67" s="40">
        <f t="shared" si="33"/>
        <v>93.23660327186542</v>
      </c>
      <c r="N67" s="100"/>
    </row>
    <row r="68" spans="1:14" x14ac:dyDescent="0.25">
      <c r="A68" s="17"/>
      <c r="B68" s="17"/>
      <c r="C68" s="160">
        <v>38</v>
      </c>
      <c r="D68" s="73" t="s">
        <v>126</v>
      </c>
      <c r="E68" s="59" t="s">
        <v>101</v>
      </c>
      <c r="F68" s="65">
        <v>168130000</v>
      </c>
      <c r="G68" s="103">
        <f>F68/F10*100</f>
        <v>1.2765487896956151</v>
      </c>
      <c r="H68" s="40">
        <f t="shared" si="30"/>
        <v>6.9589008505323262</v>
      </c>
      <c r="I68" s="40">
        <f t="shared" si="34"/>
        <v>8.8833764583588284E-2</v>
      </c>
      <c r="J68" s="64">
        <v>11700000</v>
      </c>
      <c r="K68" s="40">
        <f t="shared" si="31"/>
        <v>6.9589008505323262</v>
      </c>
      <c r="L68" s="65">
        <f t="shared" si="32"/>
        <v>156430000</v>
      </c>
      <c r="M68" s="40">
        <f t="shared" si="33"/>
        <v>93.041099149467669</v>
      </c>
      <c r="N68" s="100"/>
    </row>
    <row r="69" spans="1:14" x14ac:dyDescent="0.25">
      <c r="A69" s="17"/>
      <c r="B69" s="17"/>
      <c r="C69" s="160">
        <v>39</v>
      </c>
      <c r="D69" s="73" t="s">
        <v>127</v>
      </c>
      <c r="E69" s="59" t="s">
        <v>100</v>
      </c>
      <c r="F69" s="65">
        <v>273910000</v>
      </c>
      <c r="G69" s="103">
        <f>F69/F10*100</f>
        <v>2.0796971330846725</v>
      </c>
      <c r="H69" s="40">
        <f t="shared" si="30"/>
        <v>4.2714760322733749</v>
      </c>
      <c r="I69" s="40">
        <f t="shared" si="34"/>
        <v>8.8833764583588298E-2</v>
      </c>
      <c r="J69" s="64">
        <v>11700000</v>
      </c>
      <c r="K69" s="40">
        <f t="shared" si="31"/>
        <v>4.2714760322733749</v>
      </c>
      <c r="L69" s="65">
        <f t="shared" si="32"/>
        <v>262210000</v>
      </c>
      <c r="M69" s="40">
        <f t="shared" si="33"/>
        <v>95.72852396772663</v>
      </c>
      <c r="N69" s="100"/>
    </row>
    <row r="70" spans="1:14" x14ac:dyDescent="0.25">
      <c r="A70" s="17"/>
      <c r="B70" s="17"/>
      <c r="C70" s="160">
        <v>40</v>
      </c>
      <c r="D70" s="73" t="s">
        <v>132</v>
      </c>
      <c r="E70" s="59" t="s">
        <v>97</v>
      </c>
      <c r="F70" s="65">
        <v>114010000</v>
      </c>
      <c r="G70" s="103">
        <f>F70/F10*100</f>
        <v>0.86563568377563249</v>
      </c>
      <c r="H70" s="40">
        <f t="shared" si="30"/>
        <v>10.262257696693272</v>
      </c>
      <c r="I70" s="40">
        <f t="shared" si="34"/>
        <v>8.8833764583588284E-2</v>
      </c>
      <c r="J70" s="64">
        <v>11700000</v>
      </c>
      <c r="K70" s="40">
        <f t="shared" ref="K70:K72" si="35">J70/F70*100</f>
        <v>10.262257696693272</v>
      </c>
      <c r="L70" s="65">
        <f t="shared" ref="L70:L72" si="36">F70-J70</f>
        <v>102310000</v>
      </c>
      <c r="M70" s="40">
        <f t="shared" si="33"/>
        <v>89.737742303306717</v>
      </c>
      <c r="N70" s="100"/>
    </row>
    <row r="71" spans="1:14" x14ac:dyDescent="0.25">
      <c r="A71" s="17"/>
      <c r="B71" s="17"/>
      <c r="C71" s="160">
        <v>41</v>
      </c>
      <c r="D71" s="73" t="s">
        <v>129</v>
      </c>
      <c r="E71" s="59" t="s">
        <v>96</v>
      </c>
      <c r="F71" s="65">
        <v>121390000</v>
      </c>
      <c r="G71" s="103">
        <f>F71/F10*100</f>
        <v>0.92166928912835755</v>
      </c>
      <c r="H71" s="40">
        <f t="shared" si="30"/>
        <v>9.638355712991185</v>
      </c>
      <c r="I71" s="40">
        <f t="shared" ref="I71:I72" si="37">G71*H71/100</f>
        <v>8.8833764583588284E-2</v>
      </c>
      <c r="J71" s="64">
        <v>11700000</v>
      </c>
      <c r="K71" s="40">
        <f t="shared" si="35"/>
        <v>9.638355712991185</v>
      </c>
      <c r="L71" s="65">
        <f t="shared" si="36"/>
        <v>109690000</v>
      </c>
      <c r="M71" s="40">
        <f t="shared" si="33"/>
        <v>90.361644287008815</v>
      </c>
      <c r="N71" s="100"/>
    </row>
    <row r="72" spans="1:14" x14ac:dyDescent="0.25">
      <c r="A72" s="141"/>
      <c r="B72" s="141"/>
      <c r="C72" s="161">
        <v>42</v>
      </c>
      <c r="D72" s="75" t="s">
        <v>133</v>
      </c>
      <c r="E72" s="52" t="s">
        <v>95</v>
      </c>
      <c r="F72" s="76">
        <v>101710000</v>
      </c>
      <c r="G72" s="53">
        <f>F72/F10*100</f>
        <v>0.77224634152109106</v>
      </c>
      <c r="H72" s="53">
        <f t="shared" si="30"/>
        <v>11.503293678104415</v>
      </c>
      <c r="I72" s="53">
        <f t="shared" si="37"/>
        <v>8.8833764583588298E-2</v>
      </c>
      <c r="J72" s="170">
        <v>11700000</v>
      </c>
      <c r="K72" s="53">
        <f t="shared" si="35"/>
        <v>11.503293678104415</v>
      </c>
      <c r="L72" s="142">
        <f t="shared" si="36"/>
        <v>90010000</v>
      </c>
      <c r="M72" s="53">
        <f t="shared" si="33"/>
        <v>88.496706321895587</v>
      </c>
      <c r="N72" s="121"/>
    </row>
    <row r="73" spans="1:14" x14ac:dyDescent="0.25">
      <c r="A73" s="37" t="s">
        <v>105</v>
      </c>
      <c r="B73" s="37" t="s">
        <v>47</v>
      </c>
      <c r="C73" s="158"/>
      <c r="D73" s="41" t="s">
        <v>171</v>
      </c>
      <c r="E73" s="54" t="s">
        <v>173</v>
      </c>
      <c r="F73" s="80">
        <f>SUM(F75)</f>
        <v>29675000</v>
      </c>
      <c r="G73" s="31">
        <f>F73/F10*100</f>
        <v>0.22531127897589595</v>
      </c>
      <c r="H73" s="32">
        <f t="shared" si="30"/>
        <v>0</v>
      </c>
      <c r="I73" s="32">
        <f>G73*H73/100</f>
        <v>0</v>
      </c>
      <c r="J73" s="107">
        <f>SUM(J75)</f>
        <v>0</v>
      </c>
      <c r="K73" s="81">
        <f>J73/F73*100</f>
        <v>0</v>
      </c>
      <c r="L73" s="70">
        <f>F73-J73</f>
        <v>29675000</v>
      </c>
      <c r="M73" s="102">
        <f t="shared" si="33"/>
        <v>100</v>
      </c>
      <c r="N73" s="135"/>
    </row>
    <row r="74" spans="1:14" x14ac:dyDescent="0.25">
      <c r="A74" s="17"/>
      <c r="B74" s="17"/>
      <c r="C74" s="159"/>
      <c r="D74" s="13"/>
      <c r="E74" s="27" t="s">
        <v>174</v>
      </c>
      <c r="F74" s="51"/>
      <c r="G74" s="16"/>
      <c r="H74" s="81"/>
      <c r="I74" s="40"/>
      <c r="J74" s="115"/>
      <c r="K74" s="81"/>
      <c r="L74" s="15"/>
      <c r="M74" s="103"/>
      <c r="N74" s="136"/>
    </row>
    <row r="75" spans="1:14" x14ac:dyDescent="0.25">
      <c r="A75" s="17"/>
      <c r="B75" s="141"/>
      <c r="C75" s="180">
        <v>43</v>
      </c>
      <c r="D75" s="58" t="s">
        <v>172</v>
      </c>
      <c r="E75" s="181" t="s">
        <v>175</v>
      </c>
      <c r="F75" s="182">
        <v>29675000</v>
      </c>
      <c r="G75" s="183">
        <f>F75/F10*100</f>
        <v>0.22531127897589595</v>
      </c>
      <c r="H75" s="105">
        <f>J75/F75*100</f>
        <v>0</v>
      </c>
      <c r="I75" s="53">
        <f>G75*H75/100</f>
        <v>0</v>
      </c>
      <c r="J75" s="77">
        <v>0</v>
      </c>
      <c r="K75" s="53">
        <f>J75/F75*100</f>
        <v>0</v>
      </c>
      <c r="L75" s="76">
        <f>F75-J75</f>
        <v>29675000</v>
      </c>
      <c r="M75" s="105">
        <f>L75/F75*100</f>
        <v>100</v>
      </c>
      <c r="N75" s="184"/>
    </row>
    <row r="76" spans="1:14" x14ac:dyDescent="0.25">
      <c r="A76" s="37" t="s">
        <v>48</v>
      </c>
      <c r="B76" s="17" t="s">
        <v>48</v>
      </c>
      <c r="C76" s="164"/>
      <c r="D76" s="143" t="s">
        <v>114</v>
      </c>
      <c r="E76" s="12" t="s">
        <v>84</v>
      </c>
      <c r="F76" s="22">
        <f>F77</f>
        <v>84920000</v>
      </c>
      <c r="G76" s="81">
        <f>F76/F10*100</f>
        <v>0.64476609302891597</v>
      </c>
      <c r="H76" s="81">
        <f>J76/F76*100</f>
        <v>0</v>
      </c>
      <c r="I76" s="81">
        <f>G76*H76/100</f>
        <v>0</v>
      </c>
      <c r="J76" s="26">
        <f>J77</f>
        <v>0</v>
      </c>
      <c r="K76" s="40">
        <f>J76/F76*100</f>
        <v>0</v>
      </c>
      <c r="L76" s="123">
        <f>F76-J76</f>
        <v>84920000</v>
      </c>
      <c r="M76" s="81">
        <f>L76/F76*100</f>
        <v>100</v>
      </c>
      <c r="N76" s="100"/>
    </row>
    <row r="77" spans="1:14" x14ac:dyDescent="0.25">
      <c r="A77" s="127"/>
      <c r="B77" s="127"/>
      <c r="C77" s="161">
        <v>44</v>
      </c>
      <c r="D77" s="140" t="s">
        <v>115</v>
      </c>
      <c r="E77" s="52" t="s">
        <v>85</v>
      </c>
      <c r="F77" s="76">
        <v>84920000</v>
      </c>
      <c r="G77" s="132">
        <f>F77/F10*100</f>
        <v>0.64476609302891597</v>
      </c>
      <c r="H77" s="53">
        <f>J77/F77*100</f>
        <v>0</v>
      </c>
      <c r="I77" s="53">
        <f>G77*H77/100</f>
        <v>0</v>
      </c>
      <c r="J77" s="130">
        <v>0</v>
      </c>
      <c r="K77" s="53">
        <f>J77/F77*100</f>
        <v>0</v>
      </c>
      <c r="L77" s="173">
        <f>F77-J77</f>
        <v>84920000</v>
      </c>
      <c r="M77" s="53">
        <f>L77/F77*100</f>
        <v>100</v>
      </c>
      <c r="N77" s="121"/>
    </row>
    <row r="78" spans="1:14" s="178" customFormat="1" x14ac:dyDescent="0.25">
      <c r="C78" s="165"/>
      <c r="D78" s="23"/>
      <c r="E78" s="148"/>
      <c r="F78" s="65"/>
      <c r="G78" s="25"/>
      <c r="H78" s="45"/>
      <c r="I78" s="45"/>
      <c r="J78" s="26"/>
      <c r="K78" s="45"/>
      <c r="L78" s="123"/>
      <c r="M78" s="45"/>
      <c r="N78" s="15"/>
    </row>
    <row r="79" spans="1:14" s="178" customFormat="1" x14ac:dyDescent="0.25">
      <c r="C79" s="165"/>
      <c r="D79" s="23"/>
      <c r="E79" s="148"/>
      <c r="F79" s="65"/>
      <c r="G79" s="25"/>
      <c r="H79" s="45"/>
      <c r="I79" s="45"/>
      <c r="J79" s="26"/>
      <c r="K79" s="45"/>
      <c r="L79" s="123"/>
      <c r="M79" s="45"/>
      <c r="N79" s="15"/>
    </row>
    <row r="80" spans="1:14" s="178" customFormat="1" x14ac:dyDescent="0.25">
      <c r="C80" s="165"/>
      <c r="D80" s="23"/>
      <c r="E80" s="148"/>
      <c r="F80" s="65"/>
      <c r="G80" s="25"/>
      <c r="H80" s="45"/>
      <c r="I80" s="45"/>
      <c r="J80" s="26"/>
      <c r="K80" s="45"/>
      <c r="L80" s="123"/>
      <c r="M80" s="45"/>
      <c r="N80" s="15"/>
    </row>
    <row r="81" spans="1:14" s="178" customFormat="1" x14ac:dyDescent="0.25">
      <c r="C81" s="165"/>
      <c r="D81" s="23"/>
      <c r="E81" s="148"/>
      <c r="F81" s="65"/>
      <c r="G81" s="25"/>
      <c r="H81" s="45"/>
      <c r="I81" s="45"/>
      <c r="J81" s="26"/>
      <c r="K81" s="45"/>
      <c r="L81" s="123"/>
      <c r="M81" s="45"/>
      <c r="N81" s="15"/>
    </row>
    <row r="82" spans="1:14" ht="14.25" customHeight="1" x14ac:dyDescent="0.25">
      <c r="A82" s="78" t="s">
        <v>106</v>
      </c>
      <c r="B82" s="78" t="s">
        <v>51</v>
      </c>
      <c r="C82" s="155"/>
      <c r="D82" s="74" t="s">
        <v>110</v>
      </c>
      <c r="E82" s="39" t="s">
        <v>74</v>
      </c>
      <c r="F82" s="70">
        <f>SUM(F83:F83)</f>
        <v>21086000</v>
      </c>
      <c r="G82" s="104">
        <f>F82/F10*100</f>
        <v>0.16009818461620023</v>
      </c>
      <c r="H82" s="32">
        <f t="shared" ref="H82:H83" si="38">J82/F82*100</f>
        <v>0</v>
      </c>
      <c r="I82" s="32">
        <f>G82*H82/100</f>
        <v>0</v>
      </c>
      <c r="J82" s="69">
        <f>SUM(J83:J83)</f>
        <v>0</v>
      </c>
      <c r="K82" s="32">
        <f t="shared" ref="K82:K83" si="39">J82/F82*100</f>
        <v>0</v>
      </c>
      <c r="L82" s="70">
        <f t="shared" ref="L82:L83" si="40">F82-J82</f>
        <v>21086000</v>
      </c>
      <c r="M82" s="32">
        <f t="shared" ref="M82:M83" si="41">L82/F82*100</f>
        <v>100</v>
      </c>
      <c r="N82" s="101"/>
    </row>
    <row r="83" spans="1:14" x14ac:dyDescent="0.25">
      <c r="A83" s="79"/>
      <c r="B83" s="79"/>
      <c r="C83" s="161">
        <v>45</v>
      </c>
      <c r="D83" s="75" t="s">
        <v>111</v>
      </c>
      <c r="E83" s="52" t="s">
        <v>52</v>
      </c>
      <c r="F83" s="76">
        <v>21086000</v>
      </c>
      <c r="G83" s="105">
        <f>F83/F10*100</f>
        <v>0.16009818461620023</v>
      </c>
      <c r="H83" s="53">
        <f t="shared" si="38"/>
        <v>0</v>
      </c>
      <c r="I83" s="40">
        <f>G83*H83/100</f>
        <v>0</v>
      </c>
      <c r="J83" s="77">
        <v>0</v>
      </c>
      <c r="K83" s="53">
        <f t="shared" si="39"/>
        <v>0</v>
      </c>
      <c r="L83" s="76">
        <f t="shared" si="40"/>
        <v>21086000</v>
      </c>
      <c r="M83" s="53">
        <f t="shared" si="41"/>
        <v>100</v>
      </c>
      <c r="N83" s="121"/>
    </row>
    <row r="84" spans="1:14" x14ac:dyDescent="0.25">
      <c r="A84" s="37" t="s">
        <v>104</v>
      </c>
      <c r="B84" s="37" t="s">
        <v>107</v>
      </c>
      <c r="C84" s="155"/>
      <c r="D84" s="41" t="s">
        <v>160</v>
      </c>
      <c r="E84" s="54" t="s">
        <v>69</v>
      </c>
      <c r="F84" s="97">
        <f>SUM(F85)</f>
        <v>388440000</v>
      </c>
      <c r="G84" s="31">
        <f>F84/F10*100</f>
        <v>2.9492809841751311</v>
      </c>
      <c r="H84" s="32">
        <f>J84/F84*100</f>
        <v>1.0297600659046442</v>
      </c>
      <c r="I84" s="32">
        <f t="shared" si="6"/>
        <v>3.0370517806354972E-2</v>
      </c>
      <c r="J84" s="107">
        <f>SUM(J85)</f>
        <v>4000000</v>
      </c>
      <c r="K84" s="32">
        <f>J84/F84*100</f>
        <v>1.0297600659046442</v>
      </c>
      <c r="L84" s="70">
        <f>F84-J84</f>
        <v>384440000</v>
      </c>
      <c r="M84" s="32">
        <f>L84/F84*100</f>
        <v>98.97023993409536</v>
      </c>
      <c r="N84" s="95"/>
    </row>
    <row r="85" spans="1:14" x14ac:dyDescent="0.25">
      <c r="A85" s="17"/>
      <c r="B85" s="17"/>
      <c r="C85" s="152">
        <v>46</v>
      </c>
      <c r="D85" s="13" t="s">
        <v>161</v>
      </c>
      <c r="E85" s="42" t="s">
        <v>70</v>
      </c>
      <c r="F85" s="50">
        <v>388440000</v>
      </c>
      <c r="G85" s="45">
        <f>F85/F10*100</f>
        <v>2.9492809841751311</v>
      </c>
      <c r="H85" s="81">
        <f>J85/F85*100</f>
        <v>1.0297600659046442</v>
      </c>
      <c r="I85" s="40">
        <f t="shared" si="6"/>
        <v>3.0370517806354972E-2</v>
      </c>
      <c r="J85" s="113">
        <v>4000000</v>
      </c>
      <c r="K85" s="40">
        <f>J85/F85*100</f>
        <v>1.0297600659046442</v>
      </c>
      <c r="L85" s="65">
        <f>F85-J85</f>
        <v>384440000</v>
      </c>
      <c r="M85" s="40">
        <f>L85/F85*100</f>
        <v>98.97023993409536</v>
      </c>
      <c r="N85" s="62"/>
    </row>
    <row r="86" spans="1:14" x14ac:dyDescent="0.25">
      <c r="A86" s="17"/>
      <c r="B86" s="141"/>
      <c r="C86" s="189"/>
      <c r="D86" s="58"/>
      <c r="E86" s="190" t="s">
        <v>71</v>
      </c>
      <c r="F86" s="191"/>
      <c r="G86" s="183"/>
      <c r="H86" s="99"/>
      <c r="I86" s="53"/>
      <c r="J86" s="192"/>
      <c r="K86" s="99"/>
      <c r="L86" s="177"/>
      <c r="M86" s="53"/>
      <c r="N86" s="118"/>
    </row>
    <row r="87" spans="1:14" x14ac:dyDescent="0.25">
      <c r="A87" s="147"/>
      <c r="B87" s="147"/>
      <c r="C87" s="165"/>
      <c r="D87" s="73"/>
      <c r="E87" s="148"/>
      <c r="F87" s="65"/>
      <c r="G87" s="45"/>
      <c r="H87" s="45"/>
      <c r="I87" s="45"/>
      <c r="J87" s="61"/>
      <c r="K87" s="45"/>
      <c r="L87" s="65"/>
      <c r="M87" s="45"/>
      <c r="N87" s="15"/>
    </row>
    <row r="88" spans="1:14" x14ac:dyDescent="0.25">
      <c r="C88" s="166"/>
      <c r="D88" s="23"/>
      <c r="E88" s="14"/>
      <c r="F88" s="24"/>
      <c r="G88" s="25"/>
      <c r="H88" s="24"/>
      <c r="I88" s="25"/>
      <c r="J88" s="26"/>
      <c r="K88" s="24"/>
      <c r="L88" s="24"/>
      <c r="M88" s="24"/>
      <c r="N88" s="15"/>
    </row>
    <row r="89" spans="1:14" x14ac:dyDescent="0.25">
      <c r="C89" s="167"/>
      <c r="D89" s="14"/>
      <c r="E89" s="18"/>
      <c r="F89" s="18"/>
      <c r="G89" s="18"/>
      <c r="H89" s="18"/>
      <c r="I89" s="18" t="s">
        <v>30</v>
      </c>
      <c r="J89" s="196" t="s">
        <v>176</v>
      </c>
      <c r="K89" s="196"/>
      <c r="L89" s="196"/>
      <c r="M89" s="196"/>
      <c r="N89" s="196"/>
    </row>
    <row r="90" spans="1:14" x14ac:dyDescent="0.25">
      <c r="C90" s="167"/>
      <c r="D90" s="14"/>
      <c r="E90" s="18"/>
      <c r="F90" s="18"/>
      <c r="G90" s="18"/>
      <c r="H90" s="18"/>
      <c r="I90" s="18"/>
      <c r="J90" s="196" t="s">
        <v>43</v>
      </c>
      <c r="K90" s="196"/>
      <c r="L90" s="196"/>
      <c r="M90" s="196"/>
      <c r="N90" s="196"/>
    </row>
    <row r="91" spans="1:14" x14ac:dyDescent="0.25">
      <c r="C91" s="166"/>
      <c r="D91" s="27"/>
      <c r="E91" s="18"/>
      <c r="F91" s="18"/>
      <c r="G91" s="18"/>
      <c r="H91" s="18"/>
      <c r="I91" s="18"/>
    </row>
    <row r="92" spans="1:14" x14ac:dyDescent="0.25">
      <c r="C92" s="166"/>
      <c r="D92" s="27"/>
      <c r="E92" s="18"/>
      <c r="F92" s="18"/>
      <c r="G92" s="18"/>
      <c r="H92" s="18"/>
      <c r="I92" s="18"/>
    </row>
    <row r="93" spans="1:14" x14ac:dyDescent="0.25">
      <c r="C93" s="167"/>
      <c r="D93" s="28"/>
      <c r="E93" s="18"/>
      <c r="F93" s="18"/>
      <c r="G93" s="18"/>
      <c r="H93" s="18"/>
      <c r="I93" s="18"/>
    </row>
    <row r="94" spans="1:14" x14ac:dyDescent="0.25">
      <c r="C94" s="167"/>
      <c r="D94" s="29"/>
      <c r="E94" s="18"/>
      <c r="F94" s="18"/>
      <c r="G94" s="18"/>
      <c r="H94" s="18"/>
      <c r="I94" s="18"/>
    </row>
    <row r="95" spans="1:14" x14ac:dyDescent="0.25">
      <c r="C95" s="167"/>
      <c r="D95" s="14"/>
      <c r="E95" s="18"/>
      <c r="F95" s="18"/>
      <c r="G95" s="18"/>
      <c r="H95" s="18"/>
      <c r="I95" s="18"/>
      <c r="J95" s="197" t="s">
        <v>164</v>
      </c>
      <c r="K95" s="197"/>
      <c r="L95" s="197"/>
      <c r="M95" s="197"/>
      <c r="N95" s="197"/>
    </row>
    <row r="96" spans="1:14" x14ac:dyDescent="0.25">
      <c r="C96" s="167"/>
      <c r="D96" s="14"/>
      <c r="E96" s="18"/>
      <c r="F96" s="18"/>
      <c r="G96" s="18"/>
      <c r="H96" s="18"/>
      <c r="I96" s="18"/>
      <c r="J96" s="196" t="s">
        <v>165</v>
      </c>
      <c r="K96" s="196"/>
      <c r="L96" s="196"/>
      <c r="M96" s="196"/>
      <c r="N96" s="196"/>
    </row>
  </sheetData>
  <mergeCells count="21"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  <mergeCell ref="A10:C10"/>
    <mergeCell ref="J89:N89"/>
    <mergeCell ref="J90:N90"/>
    <mergeCell ref="J95:N95"/>
    <mergeCell ref="J96:N96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2019-06-11T02:12:33Z</cp:lastPrinted>
  <dcterms:created xsi:type="dcterms:W3CDTF">2015-01-26T01:13:21Z</dcterms:created>
  <dcterms:modified xsi:type="dcterms:W3CDTF">2019-06-11T02:13:06Z</dcterms:modified>
</cp:coreProperties>
</file>