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435"/>
  </bookViews>
  <sheets>
    <sheet name="REKAP DAU-T FIX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7"/>
  <c r="H77"/>
  <c r="G77"/>
  <c r="F320" l="1"/>
  <c r="E320" l="1"/>
  <c r="H318"/>
  <c r="I318" s="1"/>
  <c r="H319"/>
  <c r="I319" s="1"/>
  <c r="G318"/>
  <c r="G319"/>
  <c r="I314"/>
  <c r="G314"/>
  <c r="I291"/>
  <c r="I292"/>
  <c r="H291"/>
  <c r="H292"/>
  <c r="G291"/>
  <c r="G292"/>
  <c r="E293"/>
  <c r="F293"/>
  <c r="H266"/>
  <c r="H267"/>
  <c r="I267" s="1"/>
  <c r="I266"/>
  <c r="G266"/>
  <c r="G267"/>
  <c r="E268"/>
  <c r="H238"/>
  <c r="I238" s="1"/>
  <c r="H239"/>
  <c r="I239" s="1"/>
  <c r="G238"/>
  <c r="F240"/>
  <c r="E240"/>
  <c r="E214" l="1"/>
  <c r="F214"/>
  <c r="H212"/>
  <c r="I212" s="1"/>
  <c r="H213"/>
  <c r="I213" s="1"/>
  <c r="G212"/>
  <c r="G213"/>
  <c r="I183"/>
  <c r="E189"/>
  <c r="H214" l="1"/>
  <c r="I187"/>
  <c r="I188"/>
  <c r="H187"/>
  <c r="H188"/>
  <c r="G187"/>
  <c r="G188"/>
  <c r="F189"/>
  <c r="I159"/>
  <c r="I160"/>
  <c r="H159"/>
  <c r="H160"/>
  <c r="G159"/>
  <c r="G160"/>
  <c r="E161"/>
  <c r="I133"/>
  <c r="I134"/>
  <c r="H133"/>
  <c r="H134"/>
  <c r="G133"/>
  <c r="G134"/>
  <c r="F135"/>
  <c r="E135"/>
  <c r="G107"/>
  <c r="F107"/>
  <c r="I105"/>
  <c r="I106"/>
  <c r="H105"/>
  <c r="H106"/>
  <c r="G105"/>
  <c r="G106"/>
  <c r="E107"/>
  <c r="G101"/>
  <c r="I81"/>
  <c r="I82"/>
  <c r="H81"/>
  <c r="H82"/>
  <c r="H73"/>
  <c r="E83"/>
  <c r="E84" s="1"/>
  <c r="I57"/>
  <c r="I58"/>
  <c r="H57"/>
  <c r="H58"/>
  <c r="G57"/>
  <c r="G58"/>
  <c r="F59"/>
  <c r="E59"/>
  <c r="F32"/>
  <c r="G31"/>
  <c r="H31"/>
  <c r="I31" s="1"/>
  <c r="G30"/>
  <c r="H30"/>
  <c r="I30" s="1"/>
  <c r="E32"/>
  <c r="I307"/>
  <c r="I308"/>
  <c r="I309"/>
  <c r="I310"/>
  <c r="I313"/>
  <c r="H307"/>
  <c r="H308"/>
  <c r="H309"/>
  <c r="H310"/>
  <c r="H313"/>
  <c r="G307"/>
  <c r="G308"/>
  <c r="G309"/>
  <c r="I282"/>
  <c r="I283"/>
  <c r="H282"/>
  <c r="H283"/>
  <c r="H286"/>
  <c r="I286" s="1"/>
  <c r="H287"/>
  <c r="I287" s="1"/>
  <c r="G282"/>
  <c r="G283"/>
  <c r="G286"/>
  <c r="G287"/>
  <c r="G290"/>
  <c r="G293"/>
  <c r="I255"/>
  <c r="I256"/>
  <c r="I257"/>
  <c r="I258"/>
  <c r="I261"/>
  <c r="I262"/>
  <c r="H255"/>
  <c r="H256"/>
  <c r="H257"/>
  <c r="H258"/>
  <c r="H261"/>
  <c r="H262"/>
  <c r="H265"/>
  <c r="I265" s="1"/>
  <c r="G255"/>
  <c r="F268"/>
  <c r="H268" s="1"/>
  <c r="I268" s="1"/>
  <c r="I229" l="1"/>
  <c r="I230"/>
  <c r="I233"/>
  <c r="H229"/>
  <c r="H230"/>
  <c r="H233"/>
  <c r="G229"/>
  <c r="I203" l="1"/>
  <c r="I204"/>
  <c r="I207"/>
  <c r="I208"/>
  <c r="H203"/>
  <c r="H204"/>
  <c r="H207"/>
  <c r="H208"/>
  <c r="G203"/>
  <c r="G204"/>
  <c r="H175"/>
  <c r="H176"/>
  <c r="H177"/>
  <c r="H178"/>
  <c r="H179"/>
  <c r="H182"/>
  <c r="H183"/>
  <c r="G175"/>
  <c r="G176"/>
  <c r="G177"/>
  <c r="G178"/>
  <c r="H149"/>
  <c r="H150"/>
  <c r="H151"/>
  <c r="H154"/>
  <c r="H155"/>
  <c r="G150"/>
  <c r="G151"/>
  <c r="F161"/>
  <c r="H122"/>
  <c r="I122" s="1"/>
  <c r="H123"/>
  <c r="I123" s="1"/>
  <c r="H124"/>
  <c r="I124" s="1"/>
  <c r="H125"/>
  <c r="I125" s="1"/>
  <c r="H128"/>
  <c r="I128" s="1"/>
  <c r="H129"/>
  <c r="I129" s="1"/>
  <c r="G122"/>
  <c r="G123"/>
  <c r="G124"/>
  <c r="H62"/>
  <c r="H80"/>
  <c r="I50"/>
  <c r="I53"/>
  <c r="H47"/>
  <c r="I47" s="1"/>
  <c r="H50"/>
  <c r="H51"/>
  <c r="I51" s="1"/>
  <c r="H53"/>
  <c r="H56" l="1"/>
  <c r="I56" s="1"/>
  <c r="G104"/>
  <c r="H19" l="1"/>
  <c r="I19" s="1"/>
  <c r="H20"/>
  <c r="I20" s="1"/>
  <c r="H21"/>
  <c r="I21" s="1"/>
  <c r="H22"/>
  <c r="I22" s="1"/>
  <c r="H25"/>
  <c r="I25" s="1"/>
  <c r="H26"/>
  <c r="I26" s="1"/>
  <c r="G19"/>
  <c r="G20"/>
  <c r="G21"/>
  <c r="G22"/>
  <c r="G25"/>
  <c r="G26"/>
  <c r="H317" l="1"/>
  <c r="I317" s="1"/>
  <c r="H306"/>
  <c r="I306" s="1"/>
  <c r="G310"/>
  <c r="G313"/>
  <c r="G317"/>
  <c r="G306"/>
  <c r="G326"/>
  <c r="G325"/>
  <c r="G324"/>
  <c r="H290"/>
  <c r="I290" s="1"/>
  <c r="H281"/>
  <c r="I281" s="1"/>
  <c r="G281"/>
  <c r="E282"/>
  <c r="H254"/>
  <c r="I254" s="1"/>
  <c r="G256"/>
  <c r="G257"/>
  <c r="G258"/>
  <c r="G261"/>
  <c r="G265"/>
  <c r="G254"/>
  <c r="E275"/>
  <c r="G273"/>
  <c r="G272"/>
  <c r="H237"/>
  <c r="I237" s="1"/>
  <c r="H228"/>
  <c r="I228" s="1"/>
  <c r="G230"/>
  <c r="G233"/>
  <c r="G237"/>
  <c r="G228"/>
  <c r="E248"/>
  <c r="G246"/>
  <c r="G245"/>
  <c r="G244"/>
  <c r="H211"/>
  <c r="I211" s="1"/>
  <c r="H202"/>
  <c r="I202" s="1"/>
  <c r="G211"/>
  <c r="G202"/>
  <c r="E222"/>
  <c r="G220"/>
  <c r="G219"/>
  <c r="G218"/>
  <c r="I179"/>
  <c r="I182"/>
  <c r="H174"/>
  <c r="I174" s="1"/>
  <c r="G179"/>
  <c r="G174"/>
  <c r="G186"/>
  <c r="G194"/>
  <c r="G193"/>
  <c r="I149"/>
  <c r="I154"/>
  <c r="H158"/>
  <c r="I158" s="1"/>
  <c r="H148"/>
  <c r="I148" s="1"/>
  <c r="G149"/>
  <c r="G154"/>
  <c r="G158"/>
  <c r="G148"/>
  <c r="G166"/>
  <c r="G165"/>
  <c r="H132"/>
  <c r="I132" s="1"/>
  <c r="H121"/>
  <c r="I121" s="1"/>
  <c r="G125"/>
  <c r="G128"/>
  <c r="G132"/>
  <c r="G121"/>
  <c r="G140"/>
  <c r="G139"/>
  <c r="H96"/>
  <c r="I96" s="1"/>
  <c r="H97"/>
  <c r="I97" s="1"/>
  <c r="H100"/>
  <c r="I100" s="1"/>
  <c r="H104"/>
  <c r="I104" s="1"/>
  <c r="H95"/>
  <c r="I95" s="1"/>
  <c r="G96"/>
  <c r="G97"/>
  <c r="G100"/>
  <c r="G95"/>
  <c r="H110"/>
  <c r="H111" s="1"/>
  <c r="I111" s="1"/>
  <c r="F114"/>
  <c r="F115" s="1"/>
  <c r="G113"/>
  <c r="G112"/>
  <c r="G111"/>
  <c r="H46"/>
  <c r="I46" s="1"/>
  <c r="G47"/>
  <c r="G56"/>
  <c r="G46"/>
  <c r="E65"/>
  <c r="H18"/>
  <c r="I18" s="1"/>
  <c r="G18"/>
  <c r="E39"/>
  <c r="G38"/>
  <c r="G37"/>
  <c r="F88"/>
  <c r="E88"/>
  <c r="C88"/>
  <c r="G87"/>
  <c r="H86"/>
  <c r="H87" s="1"/>
  <c r="I87" s="1"/>
  <c r="G86"/>
  <c r="G88" s="1"/>
  <c r="I80"/>
  <c r="F83"/>
  <c r="I73"/>
  <c r="G73"/>
  <c r="H72"/>
  <c r="I72" s="1"/>
  <c r="G72"/>
  <c r="H71"/>
  <c r="I71" s="1"/>
  <c r="G71"/>
  <c r="E40" l="1"/>
  <c r="H29"/>
  <c r="I29" s="1"/>
  <c r="G29"/>
  <c r="H32"/>
  <c r="I32" s="1"/>
  <c r="G32"/>
  <c r="G320"/>
  <c r="H135"/>
  <c r="I135" s="1"/>
  <c r="H161"/>
  <c r="I161" s="1"/>
  <c r="G240"/>
  <c r="H186"/>
  <c r="I186" s="1"/>
  <c r="E196"/>
  <c r="H107"/>
  <c r="I107" s="1"/>
  <c r="G135"/>
  <c r="G161"/>
  <c r="E168"/>
  <c r="H189"/>
  <c r="I189" s="1"/>
  <c r="I214"/>
  <c r="G268"/>
  <c r="H320"/>
  <c r="I320" s="1"/>
  <c r="H293"/>
  <c r="I293" s="1"/>
  <c r="E300"/>
  <c r="E142"/>
  <c r="G214"/>
  <c r="H240"/>
  <c r="I240" s="1"/>
  <c r="E328"/>
  <c r="E89"/>
  <c r="G59"/>
  <c r="H59"/>
  <c r="I59" s="1"/>
  <c r="G76"/>
  <c r="H83"/>
  <c r="I83" s="1"/>
  <c r="H112"/>
  <c r="F89"/>
  <c r="G83"/>
  <c r="H76"/>
  <c r="I76" s="1"/>
  <c r="I86"/>
  <c r="H88"/>
  <c r="I88" s="1"/>
  <c r="G189" l="1"/>
  <c r="G89"/>
  <c r="I112"/>
  <c r="H113"/>
  <c r="I113" s="1"/>
  <c r="H89"/>
  <c r="I89" s="1"/>
  <c r="F327" l="1"/>
  <c r="G327" s="1"/>
  <c r="H323"/>
  <c r="H324" s="1"/>
  <c r="I324" s="1"/>
  <c r="G323"/>
  <c r="F299"/>
  <c r="F300" s="1"/>
  <c r="G298"/>
  <c r="G297"/>
  <c r="H296"/>
  <c r="H297" s="1"/>
  <c r="G296"/>
  <c r="F274"/>
  <c r="H271"/>
  <c r="H272" s="1"/>
  <c r="I272" s="1"/>
  <c r="G271"/>
  <c r="F247"/>
  <c r="H243"/>
  <c r="H244" s="1"/>
  <c r="G243"/>
  <c r="F221"/>
  <c r="H217"/>
  <c r="H218" s="1"/>
  <c r="I218" s="1"/>
  <c r="G217"/>
  <c r="F195"/>
  <c r="H192"/>
  <c r="H193" s="1"/>
  <c r="I193" s="1"/>
  <c r="G192"/>
  <c r="F167"/>
  <c r="H164"/>
  <c r="H165" s="1"/>
  <c r="I165" s="1"/>
  <c r="G164"/>
  <c r="F141"/>
  <c r="H138"/>
  <c r="H139" s="1"/>
  <c r="G138"/>
  <c r="E114"/>
  <c r="I110"/>
  <c r="G110"/>
  <c r="F64"/>
  <c r="G63"/>
  <c r="H63"/>
  <c r="I63" s="1"/>
  <c r="G62"/>
  <c r="F36"/>
  <c r="G36" s="1"/>
  <c r="F35"/>
  <c r="H35" s="1"/>
  <c r="G141" l="1"/>
  <c r="F142"/>
  <c r="G195"/>
  <c r="F196"/>
  <c r="G247"/>
  <c r="F248"/>
  <c r="H114"/>
  <c r="I114" s="1"/>
  <c r="E115"/>
  <c r="H140"/>
  <c r="I140" s="1"/>
  <c r="I139"/>
  <c r="G167"/>
  <c r="F168"/>
  <c r="H221"/>
  <c r="I221" s="1"/>
  <c r="F222"/>
  <c r="H245"/>
  <c r="I245" s="1"/>
  <c r="I244"/>
  <c r="G274"/>
  <c r="F275"/>
  <c r="H327"/>
  <c r="I327" s="1"/>
  <c r="F328"/>
  <c r="I62"/>
  <c r="G300"/>
  <c r="H300"/>
  <c r="I300" s="1"/>
  <c r="G64"/>
  <c r="F65"/>
  <c r="G35"/>
  <c r="F39"/>
  <c r="G221"/>
  <c r="I243"/>
  <c r="H166"/>
  <c r="I166" s="1"/>
  <c r="H194"/>
  <c r="I194" s="1"/>
  <c r="H219"/>
  <c r="I219" s="1"/>
  <c r="H36"/>
  <c r="I36" s="1"/>
  <c r="I35"/>
  <c r="H246"/>
  <c r="I246" s="1"/>
  <c r="H273"/>
  <c r="I273" s="1"/>
  <c r="I297"/>
  <c r="H298"/>
  <c r="I298" s="1"/>
  <c r="H325"/>
  <c r="I325" s="1"/>
  <c r="H64"/>
  <c r="I64" s="1"/>
  <c r="G114"/>
  <c r="H141"/>
  <c r="I141" s="1"/>
  <c r="H167"/>
  <c r="I167" s="1"/>
  <c r="H195"/>
  <c r="I195" s="1"/>
  <c r="H247"/>
  <c r="I247" s="1"/>
  <c r="H274"/>
  <c r="I274" s="1"/>
  <c r="H299"/>
  <c r="I299" s="1"/>
  <c r="I138"/>
  <c r="I164"/>
  <c r="I192"/>
  <c r="I217"/>
  <c r="I271"/>
  <c r="I296"/>
  <c r="G299"/>
  <c r="I323"/>
  <c r="G328" l="1"/>
  <c r="H328"/>
  <c r="I328" s="1"/>
  <c r="G275"/>
  <c r="H275"/>
  <c r="I275" s="1"/>
  <c r="G222"/>
  <c r="H222"/>
  <c r="I222" s="1"/>
  <c r="G168"/>
  <c r="H168"/>
  <c r="I168" s="1"/>
  <c r="H115"/>
  <c r="I115" s="1"/>
  <c r="G115"/>
  <c r="E329"/>
  <c r="G248"/>
  <c r="H248"/>
  <c r="I248" s="1"/>
  <c r="G196"/>
  <c r="H196"/>
  <c r="I196" s="1"/>
  <c r="G142"/>
  <c r="H142"/>
  <c r="I142" s="1"/>
  <c r="H39"/>
  <c r="I39" s="1"/>
  <c r="G39"/>
  <c r="F40"/>
  <c r="F329" s="1"/>
  <c r="G65"/>
  <c r="H65"/>
  <c r="I65" s="1"/>
  <c r="H326"/>
  <c r="I326" s="1"/>
  <c r="H37"/>
  <c r="I37" s="1"/>
  <c r="H220"/>
  <c r="I220" s="1"/>
  <c r="G329" l="1"/>
  <c r="H329"/>
  <c r="I329" s="1"/>
  <c r="G40"/>
  <c r="H40"/>
  <c r="I40" s="1"/>
  <c r="H38"/>
  <c r="I38" s="1"/>
</calcChain>
</file>

<file path=xl/sharedStrings.xml><?xml version="1.0" encoding="utf-8"?>
<sst xmlns="http://schemas.openxmlformats.org/spreadsheetml/2006/main" count="485" uniqueCount="166">
  <si>
    <t>LAMPIRAN PERATURAN WALIKOTA SERANG</t>
  </si>
  <si>
    <t>NOMOR 2 TAHUN 2019</t>
  </si>
  <si>
    <t>TENTANG PEDOMAN PELAKSANAAN KEGIATAN PEMBANGUNAN</t>
  </si>
  <si>
    <t>SARANA DAN PRASARANA KELURAHAN DAN</t>
  </si>
  <si>
    <t>PEMBERDATAAN MASYARAKAT DI KELURAHAN DI</t>
  </si>
  <si>
    <t>LINGKUNGAN PEMERINTAHN KOTA SERANG</t>
  </si>
  <si>
    <t xml:space="preserve">A. FORMAT LAPORAN PENGGUNAAN ANGGARAN KEGIATAN PEMBANGUNAN SARANA DAN PRASARANA KELURAHAN DAN PEMBERDAYAAN </t>
  </si>
  <si>
    <t>NO</t>
  </si>
  <si>
    <t xml:space="preserve">URAIAN </t>
  </si>
  <si>
    <t>OUTPUT</t>
  </si>
  <si>
    <t>VOLUM</t>
  </si>
  <si>
    <t>SATUAN</t>
  </si>
  <si>
    <t>ANGGARAN</t>
  </si>
  <si>
    <t>(RP)</t>
  </si>
  <si>
    <t>REALISASI</t>
  </si>
  <si>
    <t>%</t>
  </si>
  <si>
    <t>SISA</t>
  </si>
  <si>
    <t>% CAPAIAN OUTPUT</t>
  </si>
  <si>
    <t>TENAGGA KERJA</t>
  </si>
  <si>
    <t>DURASI</t>
  </si>
  <si>
    <t>UPAH</t>
  </si>
  <si>
    <t>KET</t>
  </si>
  <si>
    <t>(orang)</t>
  </si>
  <si>
    <t>(Hari)</t>
  </si>
  <si>
    <t>(Rp)</t>
  </si>
  <si>
    <t xml:space="preserve">A. PEMBANGUNAN SARANA DAN PRASARANA </t>
  </si>
  <si>
    <t xml:space="preserve">     KELURAHAN</t>
  </si>
  <si>
    <t>B. PEMBERDAYAAN MASYARAKAT DI KELURAHAN</t>
  </si>
  <si>
    <t>KELURAHAN</t>
  </si>
  <si>
    <t>org</t>
  </si>
  <si>
    <t>7=6/5*100</t>
  </si>
  <si>
    <t>9=8/5*100</t>
  </si>
  <si>
    <t>JUMLAH TOTAL</t>
  </si>
  <si>
    <t>KECAMATAN TAKTAKAN</t>
  </si>
  <si>
    <t>KELURAHAN SEPANG</t>
  </si>
  <si>
    <t>CAMAT TAKTAKAN</t>
  </si>
  <si>
    <t>MASYARAKAT DI KECAMATAN TAKTAKAN TAHUN ANGGARAN 2019</t>
  </si>
  <si>
    <t>KELURAHAN TAKTAKAN</t>
  </si>
  <si>
    <t>KELURAHAN KALANGANYAR</t>
  </si>
  <si>
    <t>1. KEGIATAN 1 Pemberdayaan masyarakat Kelurahan kalanganyar (pelatihan kader masyarakat kelurahan)</t>
  </si>
  <si>
    <t>2. KEGIATAN 2Pemberdayaan masyarakat Kelurahan kalanganyar pelatihan</t>
  </si>
  <si>
    <t>KELURAHAN KURANJI</t>
  </si>
  <si>
    <t>1. KEGIATAN Pemberdayaan masyarakat Kelurahan (Pelatihan Wirausaha sanitasi)</t>
  </si>
  <si>
    <t>2. KEGIATAN Pemberdayaan masyarakat Kelurahan  (Pelatihan pemanfaatan rumah tangga terpadu)</t>
  </si>
  <si>
    <t>3. KEGIATAN Pemberdayaan masyarakat Kelurahan  (Pelatihan tataboga)</t>
  </si>
  <si>
    <t>KELURAHAN PANCUR</t>
  </si>
  <si>
    <t>1. KEGIATAN Pemberdayaan masyarakat Kelurahan PANCUR (pelatihan sablon)</t>
  </si>
  <si>
    <t>2. KEGIATAN  Pemberdayaan masyarakat Kelurahan PANCUR (pelatihan bros)</t>
  </si>
  <si>
    <t>3. KEGIATAN  Pemberdayaan masyarakat Kelurahan PANCUR (pelatihan komputer)</t>
  </si>
  <si>
    <t>KELURAHAN PANGGUNGJATI</t>
  </si>
  <si>
    <t>1. KEGIATAN  Pemberdayaan masyarakat Kelurahan Panggungjati (Pelatihan tataboga)</t>
  </si>
  <si>
    <t>2. KEGIATAN Pemberdayaan masyarakat Kelurahan Panggungjati (Pelatihan sablon)</t>
  </si>
  <si>
    <t>KELURAHAN SAYAR</t>
  </si>
  <si>
    <t>1. KEGIATAN Pemberdayaan masyarakat Kelurahan sayar (Pelatihan pembuatan emping)</t>
  </si>
  <si>
    <t>2. KEGIATAN Pemberdayaan masyarakat Kelurahan sayar (Pelatihan RT/RW)</t>
  </si>
  <si>
    <t xml:space="preserve">4. KEGIATAN Pemberdayaan masyarakat Kelurahan sayar </t>
  </si>
  <si>
    <t>KELURAHAN DRANGONG</t>
  </si>
  <si>
    <t>1. KEGIATAN Pemberdayaan masyarakat Kelurahan drangong (pelatihan keterampilan merajut)</t>
  </si>
  <si>
    <t>2. KEGIATAN Pemberdayaan masyarakat Kelurahan drangong (pelatihan bank sampah)</t>
  </si>
  <si>
    <t xml:space="preserve">4. KEGIATAN Pemberdayaan masyarakat Kelurahan drangong </t>
  </si>
  <si>
    <t xml:space="preserve">3. KEGIATAN Pemberdayaan masyarakat Kelurahan drangong </t>
  </si>
  <si>
    <t xml:space="preserve">3. KEGIATAN Pemberdayaan masyarakat Kelurahan Lialang </t>
  </si>
  <si>
    <t>2. KEGIATAN Pemberdayaan masyarakat Kelurahan Lialang (Pelatihan pengolahan sampah )</t>
  </si>
  <si>
    <t>1. KEGIATAN Pemberdayaan masyarakat Kelurahan Lialang (Pelatihan Kader Masyarakat Kelurahan)</t>
  </si>
  <si>
    <t xml:space="preserve">4. KEGIATAN Pemberdayaan masyarakat Kelurahan Lialang </t>
  </si>
  <si>
    <t>1. KEGIATAN Pemberdayaan masyarakat Kelurahan Cilowong (Pelatihan Tata Boga)</t>
  </si>
  <si>
    <t>2. KEGIATAN Pemberdayaan masyarakat Kelurahan Cilowong (Pelatihan pembuatan bros)</t>
  </si>
  <si>
    <t>KELURAHAN UMBULTENGAH</t>
  </si>
  <si>
    <t>1. KEGIATAN Pemberdayaan masyarakat Kelurahan umbul tengah  (Pelatihan tanggap darurat bencana alam)</t>
  </si>
  <si>
    <t>2. KEGIATAN Pemberdayaan masyarakat Kelurahan umbul tengah  (Pelatihan tataboga)</t>
  </si>
  <si>
    <t xml:space="preserve">3. KEGIATAN Pemberdayaan masyarakat Kelurahan umbul tengah  </t>
  </si>
  <si>
    <t>KELURAHAN LIALANG</t>
  </si>
  <si>
    <t>KELURAHAN CILOWONG</t>
  </si>
  <si>
    <t>KELURAHAN TAMAN BARU</t>
  </si>
  <si>
    <t>1. KEGIATAN  Pemberdayaan masyarakat Kelurahan Taktakan (Pelatihan kader kesehatan masyarakat)</t>
  </si>
  <si>
    <t>2. KEGIATAN Pemberdayaan masyarakat Kelurahan Taktakan (Pelatihan mikro usaha kerupuk dapros)</t>
  </si>
  <si>
    <t xml:space="preserve">3. KEGIATAN Pemberdayaan masyarakat Kelurahan Taktakan </t>
  </si>
  <si>
    <t>1. KEGIATAN  Pemberdayaan masyarakat Kelurahan taman baru (Pelatihan kader kesehatan masyarakat)</t>
  </si>
  <si>
    <t>2. KEGIATAN  Pemberdayaan masyarakat Kelurahan taman baru (Pelatihan lembaga masyarakat)</t>
  </si>
  <si>
    <t>3. KEGIATAN  Pemberdayaan masyarakat Kelurahan taman baru (Pelatihan pendidikan usia dini)</t>
  </si>
  <si>
    <t>4. KEGIATAN  Pemberdayaan masyarakat Kelurahan taman baru (Pelatihan umkm)</t>
  </si>
  <si>
    <t>TOTAL KESELURUHAN (A+B)</t>
  </si>
  <si>
    <t>M2</t>
  </si>
  <si>
    <t>2. KEGIATAN 2 paving blok Lingkungan Pasir Awi Rt 02/02</t>
  </si>
  <si>
    <t>3. KEGIATAN 3. Paving blok Lingkungan Cowe Rt 03/02</t>
  </si>
  <si>
    <t>JASA KONSULTAN PERENCANAAN</t>
  </si>
  <si>
    <t>PAKET</t>
  </si>
  <si>
    <t>1. KEGIATAN 1 Pemberdayaan masyarakat Kelurahan Sepang (Pelatihan bercocok tanam organik dengan hydroponik)</t>
  </si>
  <si>
    <t>2. KEGIATAN 2  Pemberdayaan masyarakat Kelurahan Sepang (pelatihan pemanfaatan sampah tumbuhkan kreatifitas jadikan penghasilan</t>
  </si>
  <si>
    <t>m2</t>
  </si>
  <si>
    <t>m1</t>
  </si>
  <si>
    <t>paket</t>
  </si>
  <si>
    <t>3.Pelatihan kadernmasyarakat kelurahan</t>
  </si>
  <si>
    <t>4.pelatihan</t>
  </si>
  <si>
    <t>1. KEGIATAN belanja modal pengadaan jalan/kelurahan rt 002/001</t>
  </si>
  <si>
    <t>2. KEGIATAN BELANJA modal pengadaan bangunan pelengkap air bersih/air baku rt 007/003</t>
  </si>
  <si>
    <t>3 Belanja modal penahan tembok tanah 002/001</t>
  </si>
  <si>
    <t>1. KEGIATAN paving blok RT/RW 1/6</t>
  </si>
  <si>
    <t>3. KEGIATAN Pemberdayaan masyarakat Kelurahan Panggungjati (bimbingan teknis pengelolaan bank sampah)</t>
  </si>
  <si>
    <t>M1</t>
  </si>
  <si>
    <t xml:space="preserve">3.KEGIATAN Pemberdayaan pelatihan  kader masyarakat Kelurahan sayar </t>
  </si>
  <si>
    <t>3. bangunan posyandu RW.07</t>
  </si>
  <si>
    <t>1. KEGIATAN belanja modal pengadaan jalan/kelurahan RW.03</t>
  </si>
  <si>
    <t>2. KEGIATAN Belanja modal drainase jalan RW.02 RW.01</t>
  </si>
  <si>
    <t xml:space="preserve">paket </t>
  </si>
  <si>
    <t>JUMLAH TOTAL KESELURUHAN 12 KELURAHAN</t>
  </si>
  <si>
    <t>FARACH RICHI, S.STP, M.SI</t>
  </si>
  <si>
    <t>NIP. 19810803 199912 1 001</t>
  </si>
  <si>
    <t xml:space="preserve">1.KEGIATAN PAVING BLOKRT/RW 002 / 002 Link. Balai Batu Kel. Lialang </t>
  </si>
  <si>
    <t>STS HONOR 1.270.000</t>
  </si>
  <si>
    <t>1. KEGIATAN 1 paving blok rt/rw 04/2paving blok JAKUNG PASAR rt/rw 04/2</t>
  </si>
  <si>
    <t>2. KEGIATAN Belanja modal drainase JAKUNG PASAR rt/rw 04/2</t>
  </si>
  <si>
    <t>JASA KONSULTAN PENGAWASAN</t>
  </si>
  <si>
    <t>BELANJA BARANG JASA TEMPAT SAMPAH</t>
  </si>
  <si>
    <t>STS HONOR 1.540.000</t>
  </si>
  <si>
    <t>STS HONOR 500.000</t>
  </si>
  <si>
    <t>STS HONOR 2.340.000</t>
  </si>
  <si>
    <t>1. KEGIATAN paving blok RT/RW 01/01 KURANJI</t>
  </si>
  <si>
    <t>2.KEGIATAN drainase RT 1, 2 RW 3</t>
  </si>
  <si>
    <t>1.KEGIATAN Paving Blok Kelurahan (Paving Blok Paving Blok Kamalaka Rt.03 )</t>
  </si>
  <si>
    <t>STS HONOR 1.020.000</t>
  </si>
  <si>
    <t>m3</t>
  </si>
  <si>
    <t>m4</t>
  </si>
  <si>
    <t>1.KEGIATAN paving blok RT 1,2,3 RW 3</t>
  </si>
  <si>
    <t>STS HONOR 250.000</t>
  </si>
  <si>
    <t>1. KEGIATAN paving blok Link 001/007</t>
  </si>
  <si>
    <t>1. KEGIATAN paving blok RW 1 Link. Majalawang  Kel. Umbul Tengah</t>
  </si>
  <si>
    <t>2.PAVING Link. Tegal Tongleng RT 03/02 Kel. Umbul Tengah</t>
  </si>
  <si>
    <t>3. KEGIATAN Belanja modal drainase Link. Majalawang RW 01 Kel. Umbul Tengah</t>
  </si>
  <si>
    <t>4..Belanja modal TPT Link. Umbul Tengah 01/04 Kel. Umbul Tengah</t>
  </si>
  <si>
    <t>5. Belanja modal bangunan pos jaga RW 2</t>
  </si>
  <si>
    <t>STS HONOR 3.140.000</t>
  </si>
  <si>
    <t>Taktakan,   DSEMBER 2019</t>
  </si>
  <si>
    <t>1. KEGIATAN Paving Blok Kelurahan (Paving Blok RT 022 RW 8</t>
  </si>
  <si>
    <t>2.Paving Blok Kelurahan (Paving Blok RT 023 RW 8</t>
  </si>
  <si>
    <t>3.drainase (RT 15 RW 05 )</t>
  </si>
  <si>
    <t>4.drainase (RT 19 RW 07 )</t>
  </si>
  <si>
    <t>5. Posyandu (RT 23 RW 08)</t>
  </si>
  <si>
    <t>STS HONOR 520.000</t>
  </si>
  <si>
    <t>2.paving blok Link 002/004</t>
  </si>
  <si>
    <t xml:space="preserve">3. KEGIATAN Belanja modal drainase jalan RT 01/01, 03/02, 01/017 </t>
  </si>
  <si>
    <t>2.paving blok RT 4,5 RW 2</t>
  </si>
  <si>
    <t>3.Paving blok tanjung udik dan serdang kidul</t>
  </si>
  <si>
    <t>2.Paving Blok Kelurahan (Paving Blok Kamalaka Rt.02 )</t>
  </si>
  <si>
    <t>3.Paving Blok Pg.Jati Rt.01 )</t>
  </si>
  <si>
    <t xml:space="preserve">4.Paving Blok Umbul Kapuk </t>
  </si>
  <si>
    <t>5.Paving Blok Longjaha</t>
  </si>
  <si>
    <t>6. KEGIATAN Belanja modal drainase jalan</t>
  </si>
  <si>
    <t>3.DRAINASE RT 2,3,4 RW 4</t>
  </si>
  <si>
    <t>4.DRAINASE RT 1,2 RW 5</t>
  </si>
  <si>
    <t>2.PAVING BLOK RT/RW 03/01 KURANJI</t>
  </si>
  <si>
    <t>3. KEGIATANdrainase  RT/RW 02/02 KURANJI</t>
  </si>
  <si>
    <t>4.Drainase RT/RW 03/01 KURANJI</t>
  </si>
  <si>
    <t>5. Belanja modal penahan tembok tanah RT
02 / RW 01 KURANJI</t>
  </si>
  <si>
    <t>3. KEGIATAN DRAINASE Link. Sitauan RT.003 RW. 004 Kel. Lialang</t>
  </si>
  <si>
    <t>5. Belanja modal penahan tembok tanah  Link. Balai Batu RT.001 RW. 002 Kel. Lialang</t>
  </si>
  <si>
    <t>PPK</t>
  </si>
  <si>
    <t>PPHP</t>
  </si>
  <si>
    <t>PPBJ</t>
  </si>
  <si>
    <t>HONOR PENGADAAN BARANG DAN JASA</t>
  </si>
  <si>
    <t>BELANJA MODAL</t>
  </si>
  <si>
    <t>JASA KONSULTAN</t>
  </si>
  <si>
    <t>2.paving blok RT/RW 03/03 Link. Sitauan Kel. Lialang</t>
  </si>
  <si>
    <t>4.drainase Link. Balai Batu Baru RT 3 RW 02 Kelurahan Lialang</t>
  </si>
  <si>
    <t>1. KEGIATAN 1 paving blok Lingkungan kubang cowe RT 3, 4 RW 2</t>
  </si>
  <si>
    <t>unit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</si>
</sst>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0.0"/>
    <numFmt numFmtId="167" formatCode="_-* #,##0.0_-;\-* #,##0.0_-;_-* &quot;-&quot;_-;_-@_-"/>
    <numFmt numFmtId="168" formatCode="0.000"/>
  </numFmts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rgb="FF333333"/>
      <name val="Verdan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color rgb="FF000000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0" fontId="5" fillId="0" borderId="0"/>
  </cellStyleXfs>
  <cellXfs count="94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0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wrapText="1"/>
    </xf>
    <xf numFmtId="164" fontId="1" fillId="0" borderId="1" xfId="1" applyFont="1" applyBorder="1"/>
    <xf numFmtId="0" fontId="1" fillId="0" borderId="0" xfId="0" applyFont="1" applyAlignment="1">
      <alignment horizontal="center"/>
    </xf>
    <xf numFmtId="0" fontId="10" fillId="0" borderId="1" xfId="0" applyFont="1" applyBorder="1"/>
    <xf numFmtId="0" fontId="9" fillId="0" borderId="0" xfId="0" applyFont="1"/>
    <xf numFmtId="0" fontId="10" fillId="0" borderId="0" xfId="0" applyFont="1"/>
    <xf numFmtId="164" fontId="9" fillId="0" borderId="1" xfId="1" applyFont="1" applyBorder="1"/>
    <xf numFmtId="0" fontId="1" fillId="0" borderId="2" xfId="0" applyFont="1" applyBorder="1"/>
    <xf numFmtId="165" fontId="11" fillId="0" borderId="0" xfId="4" applyNumberFormat="1" applyFont="1"/>
    <xf numFmtId="165" fontId="9" fillId="0" borderId="1" xfId="4" applyNumberFormat="1" applyFont="1" applyBorder="1"/>
    <xf numFmtId="164" fontId="2" fillId="0" borderId="1" xfId="0" applyNumberFormat="1" applyFont="1" applyBorder="1"/>
    <xf numFmtId="43" fontId="2" fillId="0" borderId="1" xfId="4" applyFont="1" applyBorder="1"/>
    <xf numFmtId="165" fontId="2" fillId="0" borderId="1" xfId="4" applyNumberFormat="1" applyFont="1" applyBorder="1"/>
    <xf numFmtId="165" fontId="10" fillId="0" borderId="1" xfId="4" applyNumberFormat="1" applyFont="1" applyBorder="1"/>
    <xf numFmtId="0" fontId="6" fillId="0" borderId="0" xfId="3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2" borderId="1" xfId="1" applyFont="1" applyFill="1" applyBorder="1"/>
    <xf numFmtId="0" fontId="9" fillId="0" borderId="1" xfId="0" applyFont="1" applyBorder="1" applyAlignment="1">
      <alignment horizontal="center"/>
    </xf>
    <xf numFmtId="164" fontId="9" fillId="3" borderId="1" xfId="1" applyFont="1" applyFill="1" applyBorder="1"/>
    <xf numFmtId="164" fontId="12" fillId="0" borderId="7" xfId="1" applyFont="1" applyBorder="1" applyAlignment="1">
      <alignment horizontal="left" wrapText="1"/>
    </xf>
    <xf numFmtId="164" fontId="2" fillId="0" borderId="1" xfId="1" applyFont="1" applyBorder="1"/>
    <xf numFmtId="164" fontId="2" fillId="0" borderId="7" xfId="0" applyNumberFormat="1" applyFont="1" applyBorder="1"/>
    <xf numFmtId="164" fontId="13" fillId="0" borderId="7" xfId="1" applyFont="1" applyBorder="1" applyAlignment="1">
      <alignment horizontal="left" wrapText="1"/>
    </xf>
    <xf numFmtId="164" fontId="10" fillId="0" borderId="1" xfId="0" applyNumberFormat="1" applyFont="1" applyBorder="1"/>
    <xf numFmtId="1" fontId="2" fillId="0" borderId="1" xfId="0" applyNumberFormat="1" applyFont="1" applyBorder="1"/>
    <xf numFmtId="164" fontId="10" fillId="0" borderId="1" xfId="1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2" fillId="0" borderId="1" xfId="0" applyFont="1" applyBorder="1" applyAlignment="1">
      <alignment wrapText="1"/>
    </xf>
    <xf numFmtId="3" fontId="14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10" fillId="0" borderId="1" xfId="0" applyNumberFormat="1" applyFont="1" applyBorder="1"/>
    <xf numFmtId="0" fontId="9" fillId="2" borderId="1" xfId="0" applyFont="1" applyFill="1" applyBorder="1" applyAlignment="1">
      <alignment horizontal="center"/>
    </xf>
    <xf numFmtId="164" fontId="9" fillId="2" borderId="1" xfId="1" applyNumberFormat="1" applyFont="1" applyFill="1" applyBorder="1"/>
    <xf numFmtId="0" fontId="10" fillId="2" borderId="1" xfId="0" applyFont="1" applyFill="1" applyBorder="1"/>
    <xf numFmtId="165" fontId="2" fillId="0" borderId="1" xfId="0" applyNumberFormat="1" applyFont="1" applyBorder="1"/>
    <xf numFmtId="165" fontId="9" fillId="0" borderId="1" xfId="0" applyNumberFormat="1" applyFont="1" applyBorder="1"/>
    <xf numFmtId="166" fontId="10" fillId="0" borderId="1" xfId="0" applyNumberFormat="1" applyFont="1" applyBorder="1"/>
    <xf numFmtId="0" fontId="9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wrapText="1"/>
    </xf>
    <xf numFmtId="165" fontId="9" fillId="2" borderId="1" xfId="4" applyNumberFormat="1" applyFont="1" applyFill="1" applyBorder="1"/>
    <xf numFmtId="0" fontId="2" fillId="0" borderId="1" xfId="0" applyFont="1" applyBorder="1" applyAlignment="1">
      <alignment horizontal="left"/>
    </xf>
    <xf numFmtId="0" fontId="9" fillId="2" borderId="1" xfId="0" applyFont="1" applyFill="1" applyBorder="1"/>
    <xf numFmtId="164" fontId="8" fillId="0" borderId="1" xfId="1" applyFont="1" applyBorder="1"/>
    <xf numFmtId="164" fontId="1" fillId="4" borderId="1" xfId="1" applyFont="1" applyFill="1" applyBorder="1"/>
    <xf numFmtId="164" fontId="9" fillId="4" borderId="1" xfId="1" applyFont="1" applyFill="1" applyBorder="1"/>
    <xf numFmtId="0" fontId="1" fillId="4" borderId="1" xfId="0" applyFont="1" applyFill="1" applyBorder="1"/>
    <xf numFmtId="167" fontId="10" fillId="0" borderId="1" xfId="0" applyNumberFormat="1" applyFont="1" applyBorder="1"/>
    <xf numFmtId="0" fontId="12" fillId="0" borderId="7" xfId="5" applyFont="1" applyBorder="1" applyAlignment="1">
      <alignment horizontal="left" wrapText="1"/>
    </xf>
    <xf numFmtId="166" fontId="2" fillId="0" borderId="1" xfId="0" applyNumberFormat="1" applyFont="1" applyBorder="1"/>
    <xf numFmtId="0" fontId="10" fillId="4" borderId="1" xfId="0" applyFont="1" applyFill="1" applyBorder="1"/>
    <xf numFmtId="168" fontId="2" fillId="0" borderId="1" xfId="0" applyNumberFormat="1" applyFont="1" applyBorder="1"/>
    <xf numFmtId="0" fontId="2" fillId="0" borderId="4" xfId="0" applyFont="1" applyBorder="1"/>
    <xf numFmtId="0" fontId="2" fillId="0" borderId="7" xfId="0" applyFont="1" applyBorder="1"/>
    <xf numFmtId="164" fontId="2" fillId="0" borderId="7" xfId="1" applyFont="1" applyBorder="1"/>
    <xf numFmtId="0" fontId="10" fillId="0" borderId="7" xfId="0" applyFont="1" applyBorder="1"/>
    <xf numFmtId="0" fontId="10" fillId="0" borderId="1" xfId="0" applyFont="1" applyBorder="1" applyAlignment="1">
      <alignment wrapText="1"/>
    </xf>
    <xf numFmtId="0" fontId="2" fillId="4" borderId="1" xfId="0" applyFont="1" applyFill="1" applyBorder="1"/>
    <xf numFmtId="164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justify" wrapText="1"/>
    </xf>
    <xf numFmtId="165" fontId="1" fillId="0" borderId="1" xfId="0" applyNumberFormat="1" applyFont="1" applyBorder="1"/>
    <xf numFmtId="0" fontId="13" fillId="0" borderId="7" xfId="5" applyFont="1" applyBorder="1" applyAlignment="1">
      <alignment horizontal="left" wrapText="1"/>
    </xf>
    <xf numFmtId="164" fontId="1" fillId="0" borderId="1" xfId="0" applyNumberFormat="1" applyFont="1" applyBorder="1"/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164" fontId="1" fillId="0" borderId="4" xfId="1" applyFont="1" applyBorder="1" applyAlignment="1">
      <alignment horizontal="center"/>
    </xf>
    <xf numFmtId="164" fontId="1" fillId="0" borderId="5" xfId="1" applyFont="1" applyBorder="1" applyAlignment="1">
      <alignment horizontal="center"/>
    </xf>
    <xf numFmtId="164" fontId="1" fillId="0" borderId="6" xfId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indent="2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6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3" applyFont="1" applyAlignment="1">
      <alignment horizontal="center" vertical="center"/>
    </xf>
  </cellXfs>
  <cellStyles count="6">
    <cellStyle name="Comma" xfId="4" builtinId="3"/>
    <cellStyle name="Comma [0]" xfId="1" builtinId="6"/>
    <cellStyle name="Normal" xfId="0" builtinId="0"/>
    <cellStyle name="Normal 2" xfId="2"/>
    <cellStyle name="Normal_DPA INDAH" xfId="5"/>
    <cellStyle name="Normal_Honor Kegiatan Rapat Kerj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8"/>
  <sheetViews>
    <sheetView tabSelected="1" topLeftCell="B250" workbookViewId="0">
      <selection activeCell="D260" sqref="D260"/>
    </sheetView>
  </sheetViews>
  <sheetFormatPr defaultRowHeight="15"/>
  <cols>
    <col min="1" max="1" width="4.140625" style="11" customWidth="1"/>
    <col min="2" max="2" width="56.7109375" style="2" customWidth="1"/>
    <col min="3" max="3" width="7.85546875" style="2" customWidth="1"/>
    <col min="4" max="4" width="8.5703125" style="2" customWidth="1"/>
    <col min="5" max="5" width="16.7109375" style="2" customWidth="1"/>
    <col min="6" max="6" width="15.42578125" style="2" customWidth="1"/>
    <col min="7" max="7" width="8.85546875" style="2" customWidth="1"/>
    <col min="8" max="8" width="14.85546875" style="2" customWidth="1"/>
    <col min="9" max="9" width="9.140625" style="2" customWidth="1"/>
    <col min="10" max="10" width="9.42578125" style="2" customWidth="1"/>
    <col min="11" max="11" width="8.7109375" style="2" customWidth="1"/>
    <col min="12" max="12" width="7.85546875" style="2" customWidth="1"/>
    <col min="13" max="13" width="11.85546875" style="2" customWidth="1"/>
    <col min="14" max="14" width="12.28515625" style="2" customWidth="1"/>
    <col min="15" max="16" width="9.140625" style="2"/>
    <col min="17" max="17" width="9.140625" style="2" customWidth="1"/>
    <col min="18" max="16384" width="9.140625" style="2"/>
  </cols>
  <sheetData>
    <row r="1" spans="1:14">
      <c r="G1" s="2" t="s">
        <v>0</v>
      </c>
    </row>
    <row r="2" spans="1:14">
      <c r="G2" s="2" t="s">
        <v>1</v>
      </c>
    </row>
    <row r="3" spans="1:14">
      <c r="G3" s="2" t="s">
        <v>2</v>
      </c>
    </row>
    <row r="4" spans="1:14">
      <c r="G4" s="2" t="s">
        <v>3</v>
      </c>
    </row>
    <row r="5" spans="1:14">
      <c r="G5" s="2" t="s">
        <v>4</v>
      </c>
    </row>
    <row r="6" spans="1:14">
      <c r="G6" s="2" t="s">
        <v>5</v>
      </c>
    </row>
    <row r="7" spans="1:14">
      <c r="A7" s="12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12" t="s">
        <v>36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33.75" customHeight="1">
      <c r="A9" s="78" t="s">
        <v>7</v>
      </c>
      <c r="B9" s="79" t="s">
        <v>8</v>
      </c>
      <c r="C9" s="80" t="s">
        <v>9</v>
      </c>
      <c r="D9" s="80"/>
      <c r="E9" s="4" t="s">
        <v>12</v>
      </c>
      <c r="F9" s="81" t="s">
        <v>14</v>
      </c>
      <c r="G9" s="81"/>
      <c r="H9" s="80" t="s">
        <v>16</v>
      </c>
      <c r="I9" s="80"/>
      <c r="J9" s="77" t="s">
        <v>17</v>
      </c>
      <c r="K9" s="4" t="s">
        <v>18</v>
      </c>
      <c r="L9" s="4" t="s">
        <v>19</v>
      </c>
      <c r="M9" s="4" t="s">
        <v>20</v>
      </c>
      <c r="N9" s="4" t="s">
        <v>21</v>
      </c>
    </row>
    <row r="10" spans="1:14">
      <c r="A10" s="78"/>
      <c r="B10" s="79"/>
      <c r="C10" s="4" t="s">
        <v>10</v>
      </c>
      <c r="D10" s="4" t="s">
        <v>11</v>
      </c>
      <c r="E10" s="4" t="s">
        <v>13</v>
      </c>
      <c r="F10" s="4" t="s">
        <v>24</v>
      </c>
      <c r="G10" s="4" t="s">
        <v>15</v>
      </c>
      <c r="H10" s="4" t="s">
        <v>24</v>
      </c>
      <c r="I10" s="4" t="s">
        <v>15</v>
      </c>
      <c r="J10" s="77"/>
      <c r="K10" s="4" t="s">
        <v>22</v>
      </c>
      <c r="L10" s="4" t="s">
        <v>23</v>
      </c>
      <c r="M10" s="4" t="s">
        <v>24</v>
      </c>
      <c r="N10" s="4"/>
    </row>
    <row r="11" spans="1:14">
      <c r="A11" s="10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 t="s">
        <v>30</v>
      </c>
      <c r="H11" s="4">
        <v>8</v>
      </c>
      <c r="I11" s="4" t="s">
        <v>31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</row>
    <row r="12" spans="1:14">
      <c r="A12" s="10"/>
      <c r="B12" s="4" t="s">
        <v>33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>
      <c r="A13" s="58">
        <v>1</v>
      </c>
      <c r="B13" s="58" t="s">
        <v>71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4">
      <c r="A14" s="4"/>
      <c r="B14" s="10" t="s">
        <v>25</v>
      </c>
      <c r="C14" s="4"/>
      <c r="D14" s="4"/>
      <c r="E14" s="37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4"/>
      <c r="B15" s="4" t="s">
        <v>26</v>
      </c>
      <c r="C15" s="4"/>
      <c r="D15" s="5"/>
      <c r="E15" s="28"/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4"/>
      <c r="B16" s="61"/>
      <c r="C16" s="4"/>
      <c r="D16" s="5"/>
      <c r="E16" s="62"/>
      <c r="F16" s="61"/>
      <c r="G16" s="4"/>
      <c r="H16" s="4"/>
      <c r="I16" s="4"/>
      <c r="J16" s="4"/>
      <c r="K16" s="4"/>
      <c r="L16" s="4"/>
      <c r="M16" s="4"/>
      <c r="N16" s="4"/>
    </row>
    <row r="17" spans="1:14">
      <c r="A17" s="4"/>
      <c r="B17" s="63" t="s">
        <v>160</v>
      </c>
      <c r="C17" s="4"/>
      <c r="D17" s="5"/>
      <c r="E17" s="62"/>
      <c r="F17" s="61"/>
      <c r="G17" s="4"/>
      <c r="H17" s="4"/>
      <c r="I17" s="4"/>
      <c r="J17" s="4"/>
      <c r="K17" s="4"/>
      <c r="L17" s="4"/>
      <c r="M17" s="4"/>
      <c r="N17" s="4"/>
    </row>
    <row r="18" spans="1:14" ht="26.25">
      <c r="A18" s="4"/>
      <c r="B18" s="56" t="s">
        <v>108</v>
      </c>
      <c r="C18" s="4">
        <v>80.7</v>
      </c>
      <c r="D18" s="4" t="s">
        <v>89</v>
      </c>
      <c r="E18" s="27">
        <v>64000000</v>
      </c>
      <c r="F18" s="27">
        <v>64000000</v>
      </c>
      <c r="G18" s="17">
        <f>F18/E18*100</f>
        <v>100</v>
      </c>
      <c r="H18" s="17">
        <f>E18-F18</f>
        <v>0</v>
      </c>
      <c r="I18" s="4">
        <f>H18/E18*100</f>
        <v>0</v>
      </c>
      <c r="J18" s="4">
        <v>100</v>
      </c>
      <c r="K18" s="4">
        <v>10</v>
      </c>
      <c r="L18" s="4">
        <v>49</v>
      </c>
      <c r="M18" s="28">
        <v>31180000</v>
      </c>
      <c r="N18" s="4"/>
    </row>
    <row r="19" spans="1:14">
      <c r="A19" s="4"/>
      <c r="B19" s="56" t="s">
        <v>162</v>
      </c>
      <c r="C19" s="4">
        <v>131.6</v>
      </c>
      <c r="D19" s="4" t="s">
        <v>89</v>
      </c>
      <c r="E19" s="27">
        <v>90000000</v>
      </c>
      <c r="F19" s="27">
        <v>90000000</v>
      </c>
      <c r="G19" s="17">
        <f t="shared" ref="G19:G31" si="0">F19/E19*100</f>
        <v>100</v>
      </c>
      <c r="H19" s="17">
        <f t="shared" ref="H19:H31" si="1">E19-F19</f>
        <v>0</v>
      </c>
      <c r="I19" s="4">
        <f t="shared" ref="I19:I31" si="2">H19/E19*100</f>
        <v>0</v>
      </c>
      <c r="J19" s="4">
        <v>100</v>
      </c>
      <c r="K19" s="4">
        <v>10</v>
      </c>
      <c r="L19" s="4">
        <v>60</v>
      </c>
      <c r="M19" s="28">
        <v>47710000</v>
      </c>
      <c r="N19" s="4"/>
    </row>
    <row r="20" spans="1:14" ht="26.25">
      <c r="A20" s="4"/>
      <c r="B20" s="56" t="s">
        <v>154</v>
      </c>
      <c r="C20" s="4">
        <v>42.9</v>
      </c>
      <c r="D20" s="4" t="s">
        <v>89</v>
      </c>
      <c r="E20" s="27">
        <v>40000000</v>
      </c>
      <c r="F20" s="27">
        <v>40000000</v>
      </c>
      <c r="G20" s="17">
        <f t="shared" si="0"/>
        <v>100</v>
      </c>
      <c r="H20" s="17">
        <f t="shared" si="1"/>
        <v>0</v>
      </c>
      <c r="I20" s="4">
        <f t="shared" si="2"/>
        <v>0</v>
      </c>
      <c r="J20" s="4">
        <v>100</v>
      </c>
      <c r="K20" s="4">
        <v>5</v>
      </c>
      <c r="L20" s="4">
        <v>50</v>
      </c>
      <c r="M20" s="28">
        <v>17380000</v>
      </c>
      <c r="N20" s="4"/>
    </row>
    <row r="21" spans="1:14">
      <c r="A21" s="4"/>
      <c r="B21" s="56" t="s">
        <v>163</v>
      </c>
      <c r="C21" s="4">
        <v>42.9</v>
      </c>
      <c r="D21" s="4" t="s">
        <v>89</v>
      </c>
      <c r="E21" s="27">
        <v>40000000</v>
      </c>
      <c r="F21" s="27">
        <v>40000000</v>
      </c>
      <c r="G21" s="17">
        <f t="shared" si="0"/>
        <v>100</v>
      </c>
      <c r="H21" s="17">
        <f t="shared" si="1"/>
        <v>0</v>
      </c>
      <c r="I21" s="4">
        <f t="shared" si="2"/>
        <v>0</v>
      </c>
      <c r="J21" s="4">
        <v>100</v>
      </c>
      <c r="K21" s="4">
        <v>5</v>
      </c>
      <c r="L21" s="4">
        <v>50</v>
      </c>
      <c r="M21" s="28">
        <v>17380000</v>
      </c>
      <c r="N21" s="4"/>
    </row>
    <row r="22" spans="1:14" ht="26.25">
      <c r="A22" s="4"/>
      <c r="B22" s="36" t="s">
        <v>155</v>
      </c>
      <c r="C22" s="4">
        <v>93.6</v>
      </c>
      <c r="D22" s="4" t="s">
        <v>90</v>
      </c>
      <c r="E22" s="28">
        <v>48000000</v>
      </c>
      <c r="F22" s="28">
        <v>48000000</v>
      </c>
      <c r="G22" s="17">
        <f t="shared" si="0"/>
        <v>100</v>
      </c>
      <c r="H22" s="17">
        <f t="shared" si="1"/>
        <v>0</v>
      </c>
      <c r="I22" s="4">
        <f t="shared" si="2"/>
        <v>0</v>
      </c>
      <c r="J22" s="4">
        <v>100</v>
      </c>
      <c r="K22" s="4">
        <v>5</v>
      </c>
      <c r="L22" s="4">
        <v>50</v>
      </c>
      <c r="M22" s="28">
        <v>15640000</v>
      </c>
      <c r="N22" s="4"/>
    </row>
    <row r="23" spans="1:14">
      <c r="A23" s="4"/>
      <c r="B23" s="36"/>
      <c r="C23" s="4"/>
      <c r="D23" s="4"/>
      <c r="E23" s="28"/>
      <c r="F23" s="28"/>
      <c r="G23" s="17"/>
      <c r="H23" s="17"/>
      <c r="I23" s="4"/>
      <c r="J23" s="4"/>
      <c r="K23" s="4"/>
      <c r="L23" s="4"/>
      <c r="M23" s="4"/>
      <c r="N23" s="4"/>
    </row>
    <row r="24" spans="1:14">
      <c r="A24" s="4"/>
      <c r="B24" s="64" t="s">
        <v>161</v>
      </c>
      <c r="C24" s="4"/>
      <c r="D24" s="4"/>
      <c r="E24" s="28"/>
      <c r="F24" s="28"/>
      <c r="G24" s="17"/>
      <c r="H24" s="17"/>
      <c r="I24" s="4"/>
      <c r="J24" s="4"/>
      <c r="K24" s="4"/>
      <c r="L24" s="4"/>
      <c r="M24" s="4"/>
      <c r="N24" s="4"/>
    </row>
    <row r="25" spans="1:14">
      <c r="A25" s="4"/>
      <c r="B25" s="4" t="s">
        <v>85</v>
      </c>
      <c r="C25" s="4">
        <v>1</v>
      </c>
      <c r="D25" s="4" t="s">
        <v>91</v>
      </c>
      <c r="E25" s="28">
        <v>14100000</v>
      </c>
      <c r="F25" s="28">
        <v>14100000</v>
      </c>
      <c r="G25" s="17">
        <f t="shared" si="0"/>
        <v>100</v>
      </c>
      <c r="H25" s="17">
        <f t="shared" si="1"/>
        <v>0</v>
      </c>
      <c r="I25" s="4">
        <f t="shared" si="2"/>
        <v>0</v>
      </c>
      <c r="J25" s="4"/>
      <c r="K25" s="4"/>
      <c r="L25" s="4"/>
      <c r="M25" s="4"/>
      <c r="N25" s="4"/>
    </row>
    <row r="26" spans="1:14">
      <c r="A26" s="4"/>
      <c r="B26" s="4" t="s">
        <v>112</v>
      </c>
      <c r="C26" s="4">
        <v>1</v>
      </c>
      <c r="D26" s="4" t="s">
        <v>91</v>
      </c>
      <c r="E26" s="28">
        <v>14100000</v>
      </c>
      <c r="F26" s="28">
        <v>14100000</v>
      </c>
      <c r="G26" s="17">
        <f t="shared" si="0"/>
        <v>100</v>
      </c>
      <c r="H26" s="17">
        <f t="shared" si="1"/>
        <v>0</v>
      </c>
      <c r="I26" s="4">
        <f t="shared" si="2"/>
        <v>0</v>
      </c>
      <c r="J26" s="4"/>
      <c r="K26" s="4"/>
      <c r="L26" s="4"/>
      <c r="M26" s="4"/>
      <c r="N26" s="4"/>
    </row>
    <row r="27" spans="1:14">
      <c r="A27" s="4"/>
      <c r="B27" s="4"/>
      <c r="C27" s="4"/>
      <c r="D27" s="4"/>
      <c r="E27" s="28"/>
      <c r="F27" s="28"/>
      <c r="G27" s="17"/>
      <c r="H27" s="17"/>
      <c r="I27" s="4"/>
      <c r="J27" s="4"/>
      <c r="K27" s="4"/>
      <c r="L27" s="4"/>
      <c r="M27" s="4"/>
      <c r="N27" s="60"/>
    </row>
    <row r="28" spans="1:14">
      <c r="A28" s="4"/>
      <c r="B28" s="10" t="s">
        <v>159</v>
      </c>
      <c r="C28" s="4"/>
      <c r="D28" s="4"/>
      <c r="E28" s="28"/>
      <c r="F28" s="28"/>
      <c r="G28" s="17"/>
      <c r="H28" s="17"/>
      <c r="I28" s="4"/>
      <c r="J28" s="4"/>
      <c r="K28" s="4"/>
      <c r="L28" s="4"/>
      <c r="M28" s="4"/>
      <c r="N28" s="60"/>
    </row>
    <row r="29" spans="1:14" ht="26.25" customHeight="1">
      <c r="A29" s="4"/>
      <c r="B29" s="4" t="s">
        <v>156</v>
      </c>
      <c r="C29" s="4">
        <v>1</v>
      </c>
      <c r="D29" s="4" t="s">
        <v>91</v>
      </c>
      <c r="E29" s="28">
        <v>1620000</v>
      </c>
      <c r="F29" s="17">
        <v>1350000</v>
      </c>
      <c r="G29" s="17">
        <f t="shared" si="0"/>
        <v>83.333333333333343</v>
      </c>
      <c r="H29" s="17">
        <f t="shared" si="1"/>
        <v>270000</v>
      </c>
      <c r="I29" s="38">
        <f t="shared" si="2"/>
        <v>16.666666666666664</v>
      </c>
      <c r="J29" s="4"/>
      <c r="K29" s="4"/>
      <c r="L29" s="4"/>
      <c r="M29" s="4"/>
      <c r="N29" s="71" t="s">
        <v>109</v>
      </c>
    </row>
    <row r="30" spans="1:14">
      <c r="A30" s="4"/>
      <c r="B30" s="4" t="s">
        <v>157</v>
      </c>
      <c r="C30" s="4">
        <v>1</v>
      </c>
      <c r="D30" s="4" t="s">
        <v>91</v>
      </c>
      <c r="E30" s="28">
        <v>1500000</v>
      </c>
      <c r="F30" s="17">
        <v>1250000</v>
      </c>
      <c r="G30" s="17">
        <f t="shared" si="0"/>
        <v>83.333333333333343</v>
      </c>
      <c r="H30" s="17">
        <f t="shared" si="1"/>
        <v>250000</v>
      </c>
      <c r="I30" s="38">
        <f t="shared" si="2"/>
        <v>16.666666666666664</v>
      </c>
      <c r="J30" s="4"/>
      <c r="K30" s="4"/>
      <c r="L30" s="4"/>
      <c r="M30" s="4"/>
      <c r="N30" s="72"/>
    </row>
    <row r="31" spans="1:14">
      <c r="A31" s="4"/>
      <c r="B31" s="4" t="s">
        <v>158</v>
      </c>
      <c r="C31" s="4">
        <v>1</v>
      </c>
      <c r="D31" s="4" t="s">
        <v>91</v>
      </c>
      <c r="E31" s="28">
        <v>750000</v>
      </c>
      <c r="F31" s="17"/>
      <c r="G31" s="17">
        <f t="shared" si="0"/>
        <v>0</v>
      </c>
      <c r="H31" s="17">
        <f t="shared" si="1"/>
        <v>750000</v>
      </c>
      <c r="I31" s="38">
        <f t="shared" si="2"/>
        <v>100</v>
      </c>
      <c r="J31" s="4"/>
      <c r="K31" s="4"/>
      <c r="L31" s="4"/>
      <c r="M31" s="4"/>
      <c r="N31" s="73"/>
    </row>
    <row r="32" spans="1:14">
      <c r="A32" s="1"/>
      <c r="B32" s="23" t="s">
        <v>32</v>
      </c>
      <c r="C32" s="1"/>
      <c r="D32" s="1"/>
      <c r="E32" s="33">
        <f>SUM(E18:E31)</f>
        <v>314070000</v>
      </c>
      <c r="F32" s="33">
        <f>SUM(F18:F31)</f>
        <v>312800000</v>
      </c>
      <c r="G32" s="55">
        <f t="shared" ref="G32" si="3">F32/E32*100</f>
        <v>99.595631547107331</v>
      </c>
      <c r="H32" s="31">
        <f t="shared" ref="H32" si="4">E32-F32</f>
        <v>1270000</v>
      </c>
      <c r="I32" s="39">
        <f t="shared" ref="I32" si="5">H32/E32*100</f>
        <v>0.40436845289266721</v>
      </c>
      <c r="J32" s="10"/>
      <c r="K32" s="4"/>
      <c r="L32" s="4"/>
      <c r="M32" s="4"/>
      <c r="N32" s="4"/>
    </row>
    <row r="33" spans="1:14">
      <c r="A33" s="1"/>
      <c r="B33" s="35" t="s">
        <v>27</v>
      </c>
      <c r="C33" s="1"/>
      <c r="D33" s="1"/>
      <c r="E33" s="1"/>
      <c r="F33" s="1"/>
      <c r="G33" s="1"/>
      <c r="H33" s="1"/>
      <c r="I33" s="1"/>
      <c r="J33" s="4"/>
      <c r="K33" s="4"/>
      <c r="L33" s="4"/>
      <c r="M33" s="4"/>
      <c r="N33" s="4"/>
    </row>
    <row r="34" spans="1:14">
      <c r="A34" s="1"/>
      <c r="B34" s="1" t="s">
        <v>28</v>
      </c>
      <c r="C34" s="1"/>
      <c r="D34" s="1"/>
      <c r="E34" s="1"/>
      <c r="F34" s="1"/>
      <c r="G34" s="1"/>
      <c r="H34" s="1"/>
      <c r="I34" s="1"/>
      <c r="J34" s="4"/>
      <c r="K34" s="4"/>
      <c r="L34" s="4"/>
      <c r="M34" s="4"/>
      <c r="N34" s="4"/>
    </row>
    <row r="35" spans="1:14" ht="30">
      <c r="A35" s="1"/>
      <c r="B35" s="7" t="s">
        <v>63</v>
      </c>
      <c r="C35" s="8">
        <v>50</v>
      </c>
      <c r="D35" s="8" t="s">
        <v>29</v>
      </c>
      <c r="E35" s="74">
        <v>56068000</v>
      </c>
      <c r="F35" s="8">
        <f>27700000/2</f>
        <v>13850000</v>
      </c>
      <c r="G35" s="8">
        <f>F35/E35*100</f>
        <v>24.702147392452023</v>
      </c>
      <c r="H35" s="8">
        <f>E35-F35</f>
        <v>42218000</v>
      </c>
      <c r="I35" s="8">
        <f>H35/E35*100</f>
        <v>75.297852607547981</v>
      </c>
      <c r="J35" s="4"/>
      <c r="K35" s="4"/>
      <c r="L35" s="4"/>
      <c r="M35" s="4"/>
      <c r="N35" s="4"/>
    </row>
    <row r="36" spans="1:14" ht="30">
      <c r="A36" s="1"/>
      <c r="B36" s="7" t="s">
        <v>62</v>
      </c>
      <c r="C36" s="8">
        <v>50</v>
      </c>
      <c r="D36" s="8" t="s">
        <v>29</v>
      </c>
      <c r="E36" s="75"/>
      <c r="F36" s="8">
        <f>27700000/2</f>
        <v>13850000</v>
      </c>
      <c r="G36" s="8">
        <f>F36/E35*100</f>
        <v>24.702147392452023</v>
      </c>
      <c r="H36" s="8">
        <f>H35-F36</f>
        <v>28368000</v>
      </c>
      <c r="I36" s="8">
        <f>H36/E35*100</f>
        <v>50.595705215095954</v>
      </c>
      <c r="J36" s="4"/>
      <c r="K36" s="4"/>
      <c r="L36" s="4"/>
      <c r="M36" s="4"/>
      <c r="N36" s="4"/>
    </row>
    <row r="37" spans="1:14">
      <c r="A37" s="1"/>
      <c r="B37" s="7" t="s">
        <v>61</v>
      </c>
      <c r="C37" s="8">
        <v>50</v>
      </c>
      <c r="D37" s="8" t="s">
        <v>29</v>
      </c>
      <c r="E37" s="75"/>
      <c r="F37" s="8">
        <v>13690000</v>
      </c>
      <c r="G37" s="8">
        <f>F37/E35*100</f>
        <v>24.416779624741388</v>
      </c>
      <c r="H37" s="8">
        <f t="shared" ref="H37:H38" si="6">H36-F37</f>
        <v>14678000</v>
      </c>
      <c r="I37" s="8">
        <f>H37/E35*100</f>
        <v>26.178925590354567</v>
      </c>
      <c r="J37" s="4"/>
      <c r="K37" s="4"/>
      <c r="L37" s="4"/>
      <c r="M37" s="4"/>
      <c r="N37" s="4"/>
    </row>
    <row r="38" spans="1:14">
      <c r="A38" s="1"/>
      <c r="B38" s="7" t="s">
        <v>64</v>
      </c>
      <c r="C38" s="8">
        <v>50</v>
      </c>
      <c r="D38" s="8" t="s">
        <v>29</v>
      </c>
      <c r="E38" s="76"/>
      <c r="F38" s="8">
        <v>13690000</v>
      </c>
      <c r="G38" s="8">
        <f>F38/E35*100</f>
        <v>24.416779624741388</v>
      </c>
      <c r="H38" s="8">
        <f t="shared" si="6"/>
        <v>988000</v>
      </c>
      <c r="I38" s="8">
        <f>H38/E35*100</f>
        <v>1.7621459656131839</v>
      </c>
      <c r="J38" s="4"/>
      <c r="K38" s="4"/>
      <c r="L38" s="4"/>
      <c r="M38" s="4"/>
      <c r="N38" s="4"/>
    </row>
    <row r="39" spans="1:14" s="11" customFormat="1" ht="14.25">
      <c r="A39" s="84" t="s">
        <v>32</v>
      </c>
      <c r="B39" s="84"/>
      <c r="C39" s="13">
        <v>50</v>
      </c>
      <c r="D39" s="13" t="s">
        <v>29</v>
      </c>
      <c r="E39" s="13">
        <f>E35</f>
        <v>56068000</v>
      </c>
      <c r="F39" s="13">
        <f>F35+F36+F37+F38</f>
        <v>55080000</v>
      </c>
      <c r="G39" s="13">
        <f t="shared" ref="G39" si="7">F39/E39*100</f>
        <v>98.237854034386814</v>
      </c>
      <c r="H39" s="13">
        <f>E39-F39</f>
        <v>988000</v>
      </c>
      <c r="I39" s="13">
        <f>H39/E39*100</f>
        <v>1.7621459656131839</v>
      </c>
      <c r="J39" s="10"/>
      <c r="K39" s="10"/>
      <c r="L39" s="10"/>
      <c r="M39" s="10"/>
      <c r="N39" s="10"/>
    </row>
    <row r="40" spans="1:14" s="11" customFormat="1" ht="14.25">
      <c r="A40" s="40"/>
      <c r="B40" s="40" t="s">
        <v>81</v>
      </c>
      <c r="C40" s="24"/>
      <c r="D40" s="24"/>
      <c r="E40" s="24">
        <f>E39+E32</f>
        <v>370138000</v>
      </c>
      <c r="F40" s="24">
        <f>F39+F32</f>
        <v>367880000</v>
      </c>
      <c r="G40" s="24">
        <f>F40/E40*100</f>
        <v>99.389957259184413</v>
      </c>
      <c r="H40" s="24">
        <f>E40-F40</f>
        <v>2258000</v>
      </c>
      <c r="I40" s="24">
        <f>H40/E40*100</f>
        <v>0.61004274081558763</v>
      </c>
      <c r="J40" s="42"/>
      <c r="K40" s="42"/>
      <c r="L40" s="42"/>
      <c r="M40" s="42"/>
      <c r="N40" s="42"/>
    </row>
    <row r="41" spans="1:14">
      <c r="A41" s="58">
        <v>2</v>
      </c>
      <c r="B41" s="58" t="s">
        <v>72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>
      <c r="A42" s="4"/>
      <c r="B42" s="10" t="s">
        <v>25</v>
      </c>
      <c r="C42" s="4"/>
      <c r="D42" s="4"/>
      <c r="E42" s="19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/>
      <c r="B43" s="49" t="s">
        <v>26</v>
      </c>
      <c r="C43" s="4"/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4"/>
      <c r="D44" s="5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/>
      <c r="B45" s="10" t="s">
        <v>160</v>
      </c>
      <c r="C45" s="4"/>
      <c r="D45" s="5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26.25">
      <c r="A46" s="4"/>
      <c r="B46" s="36" t="s">
        <v>110</v>
      </c>
      <c r="C46" s="4">
        <v>587</v>
      </c>
      <c r="D46" s="4" t="s">
        <v>89</v>
      </c>
      <c r="E46" s="28">
        <v>180000000</v>
      </c>
      <c r="F46" s="28">
        <v>180000000</v>
      </c>
      <c r="G46" s="4">
        <f>F46/E46*100</f>
        <v>100</v>
      </c>
      <c r="H46" s="17">
        <f>E46-F46</f>
        <v>0</v>
      </c>
      <c r="I46" s="4">
        <f>H46/E46*100</f>
        <v>0</v>
      </c>
      <c r="J46" s="4">
        <v>100</v>
      </c>
      <c r="K46" s="4">
        <v>20</v>
      </c>
      <c r="L46" s="4">
        <v>30</v>
      </c>
      <c r="M46" s="28">
        <v>103621800</v>
      </c>
      <c r="N46" s="4"/>
    </row>
    <row r="47" spans="1:14">
      <c r="A47" s="4"/>
      <c r="B47" s="4" t="s">
        <v>111</v>
      </c>
      <c r="C47" s="4">
        <v>255</v>
      </c>
      <c r="D47" s="4" t="s">
        <v>90</v>
      </c>
      <c r="E47" s="28">
        <v>105000000</v>
      </c>
      <c r="F47" s="28">
        <v>105000000</v>
      </c>
      <c r="G47" s="4">
        <f t="shared" ref="G47:G59" si="8">F47/E47*100</f>
        <v>100</v>
      </c>
      <c r="H47" s="17">
        <f t="shared" ref="H47:H58" si="9">E47-F47</f>
        <v>0</v>
      </c>
      <c r="I47" s="4">
        <f t="shared" ref="I47:I59" si="10">H47/E47*100</f>
        <v>0</v>
      </c>
      <c r="J47" s="4">
        <v>100</v>
      </c>
      <c r="K47" s="4">
        <v>15</v>
      </c>
      <c r="L47" s="4">
        <v>25</v>
      </c>
      <c r="M47" s="28">
        <v>93922839</v>
      </c>
      <c r="N47" s="4"/>
    </row>
    <row r="48" spans="1:14">
      <c r="A48" s="4"/>
      <c r="B48" s="4"/>
      <c r="C48" s="4"/>
      <c r="D48" s="4"/>
      <c r="E48" s="28"/>
      <c r="F48" s="28"/>
      <c r="G48" s="4"/>
      <c r="H48" s="17"/>
      <c r="I48" s="4"/>
      <c r="J48" s="4"/>
      <c r="K48" s="4"/>
      <c r="L48" s="4"/>
      <c r="M48" s="4"/>
      <c r="N48" s="4"/>
    </row>
    <row r="49" spans="1:14">
      <c r="A49" s="4"/>
      <c r="B49" s="64" t="s">
        <v>161</v>
      </c>
      <c r="C49" s="4"/>
      <c r="D49" s="4"/>
      <c r="E49" s="28"/>
      <c r="F49" s="28"/>
      <c r="G49" s="4"/>
      <c r="H49" s="17"/>
      <c r="I49" s="4"/>
      <c r="J49" s="4"/>
      <c r="K49" s="4"/>
      <c r="L49" s="4"/>
      <c r="M49" s="4"/>
      <c r="N49" s="4"/>
    </row>
    <row r="50" spans="1:14">
      <c r="A50" s="4"/>
      <c r="B50" s="4" t="s">
        <v>85</v>
      </c>
      <c r="C50" s="4">
        <v>1</v>
      </c>
      <c r="D50" s="4" t="s">
        <v>91</v>
      </c>
      <c r="E50" s="28">
        <v>14250000</v>
      </c>
      <c r="F50" s="28">
        <v>14250000</v>
      </c>
      <c r="G50" s="4"/>
      <c r="H50" s="17">
        <f t="shared" si="9"/>
        <v>0</v>
      </c>
      <c r="I50" s="4">
        <f t="shared" si="10"/>
        <v>0</v>
      </c>
      <c r="J50" s="4"/>
      <c r="K50" s="4"/>
      <c r="L50" s="4"/>
      <c r="M50" s="4"/>
      <c r="N50" s="4"/>
    </row>
    <row r="51" spans="1:14">
      <c r="A51" s="4"/>
      <c r="B51" s="4" t="s">
        <v>112</v>
      </c>
      <c r="C51" s="4">
        <v>1</v>
      </c>
      <c r="D51" s="4" t="s">
        <v>91</v>
      </c>
      <c r="E51" s="28">
        <v>14250000</v>
      </c>
      <c r="F51" s="28">
        <v>14250000</v>
      </c>
      <c r="G51" s="4"/>
      <c r="H51" s="17">
        <f t="shared" si="9"/>
        <v>0</v>
      </c>
      <c r="I51" s="4">
        <f t="shared" si="10"/>
        <v>0</v>
      </c>
      <c r="J51" s="4"/>
      <c r="K51" s="4"/>
      <c r="L51" s="4"/>
      <c r="M51" s="4"/>
      <c r="N51" s="4"/>
    </row>
    <row r="52" spans="1:14">
      <c r="A52" s="4"/>
      <c r="B52" s="4"/>
      <c r="C52" s="4"/>
      <c r="D52" s="4"/>
      <c r="E52" s="28"/>
      <c r="F52" s="28"/>
      <c r="G52" s="4"/>
      <c r="H52" s="17"/>
      <c r="I52" s="4"/>
      <c r="J52" s="4"/>
      <c r="K52" s="4"/>
      <c r="L52" s="4"/>
      <c r="M52" s="4"/>
      <c r="N52" s="4"/>
    </row>
    <row r="53" spans="1:14">
      <c r="A53" s="4"/>
      <c r="B53" s="4" t="s">
        <v>113</v>
      </c>
      <c r="C53" s="4"/>
      <c r="D53" s="4" t="s">
        <v>91</v>
      </c>
      <c r="E53" s="28">
        <v>10000000</v>
      </c>
      <c r="F53" s="28">
        <v>10000000</v>
      </c>
      <c r="G53" s="4"/>
      <c r="H53" s="17">
        <f t="shared" si="9"/>
        <v>0</v>
      </c>
      <c r="I53" s="4">
        <f t="shared" si="10"/>
        <v>0</v>
      </c>
      <c r="J53" s="4"/>
      <c r="K53" s="4"/>
      <c r="L53" s="4"/>
      <c r="M53" s="4"/>
      <c r="N53" s="4"/>
    </row>
    <row r="54" spans="1:14">
      <c r="A54" s="4"/>
      <c r="B54" s="4"/>
      <c r="C54" s="4"/>
      <c r="D54" s="4"/>
      <c r="E54" s="28"/>
      <c r="F54" s="28"/>
      <c r="G54" s="4"/>
      <c r="H54" s="17"/>
      <c r="I54" s="4"/>
      <c r="J54" s="4"/>
      <c r="K54" s="4"/>
      <c r="L54" s="4"/>
      <c r="M54" s="4"/>
      <c r="N54" s="4"/>
    </row>
    <row r="55" spans="1:14">
      <c r="A55" s="4"/>
      <c r="B55" s="10" t="s">
        <v>159</v>
      </c>
      <c r="C55" s="4"/>
      <c r="D55" s="4"/>
      <c r="E55" s="28"/>
      <c r="F55" s="28"/>
      <c r="G55" s="4"/>
      <c r="H55" s="17"/>
      <c r="I55" s="4"/>
      <c r="J55" s="4"/>
      <c r="K55" s="4"/>
      <c r="L55" s="4"/>
      <c r="M55" s="4"/>
      <c r="N55" s="4"/>
    </row>
    <row r="56" spans="1:14" ht="26.25" customHeight="1">
      <c r="A56" s="4"/>
      <c r="B56" s="4" t="s">
        <v>156</v>
      </c>
      <c r="C56" s="4">
        <v>1</v>
      </c>
      <c r="D56" s="4" t="s">
        <v>91</v>
      </c>
      <c r="E56" s="28">
        <v>1380000</v>
      </c>
      <c r="F56" s="43">
        <v>840000</v>
      </c>
      <c r="G56" s="57">
        <f t="shared" si="8"/>
        <v>60.869565217391312</v>
      </c>
      <c r="H56" s="17">
        <f t="shared" si="9"/>
        <v>540000</v>
      </c>
      <c r="I56" s="57">
        <f t="shared" si="10"/>
        <v>39.130434782608695</v>
      </c>
      <c r="J56" s="4"/>
      <c r="K56" s="4"/>
      <c r="L56" s="4"/>
      <c r="M56" s="4"/>
      <c r="N56" s="71" t="s">
        <v>114</v>
      </c>
    </row>
    <row r="57" spans="1:14">
      <c r="A57" s="4"/>
      <c r="B57" s="4" t="s">
        <v>157</v>
      </c>
      <c r="C57" s="4">
        <v>1</v>
      </c>
      <c r="D57" s="4" t="s">
        <v>91</v>
      </c>
      <c r="E57" s="28">
        <v>1250000</v>
      </c>
      <c r="F57" s="43">
        <v>750000</v>
      </c>
      <c r="G57" s="57">
        <f t="shared" si="8"/>
        <v>60</v>
      </c>
      <c r="H57" s="17">
        <f t="shared" si="9"/>
        <v>500000</v>
      </c>
      <c r="I57" s="57">
        <f t="shared" si="10"/>
        <v>40</v>
      </c>
      <c r="J57" s="4"/>
      <c r="K57" s="4"/>
      <c r="L57" s="4"/>
      <c r="M57" s="4"/>
      <c r="N57" s="72"/>
    </row>
    <row r="58" spans="1:14">
      <c r="A58" s="4"/>
      <c r="B58" s="4" t="s">
        <v>158</v>
      </c>
      <c r="C58" s="4">
        <v>1</v>
      </c>
      <c r="D58" s="4" t="s">
        <v>91</v>
      </c>
      <c r="E58" s="28">
        <v>750000</v>
      </c>
      <c r="F58" s="43">
        <v>250000</v>
      </c>
      <c r="G58" s="57">
        <f t="shared" si="8"/>
        <v>33.333333333333329</v>
      </c>
      <c r="H58" s="17">
        <f t="shared" si="9"/>
        <v>500000</v>
      </c>
      <c r="I58" s="57">
        <f t="shared" si="10"/>
        <v>66.666666666666657</v>
      </c>
      <c r="J58" s="4"/>
      <c r="K58" s="4"/>
      <c r="L58" s="4"/>
      <c r="M58" s="4"/>
      <c r="N58" s="73"/>
    </row>
    <row r="59" spans="1:14" s="11" customFormat="1" ht="14.25">
      <c r="A59" s="35"/>
      <c r="B59" s="25" t="s">
        <v>32</v>
      </c>
      <c r="C59" s="35"/>
      <c r="D59" s="35"/>
      <c r="E59" s="20">
        <f>SUM(E46:E58)</f>
        <v>326880000</v>
      </c>
      <c r="F59" s="44">
        <f>SUM(F46:F58)</f>
        <v>325340000</v>
      </c>
      <c r="G59" s="45">
        <f t="shared" si="8"/>
        <v>99.528879099363678</v>
      </c>
      <c r="H59" s="31">
        <f t="shared" ref="H59" si="11">E59-F59</f>
        <v>1540000</v>
      </c>
      <c r="I59" s="38">
        <f t="shared" si="10"/>
        <v>0.47112090063631912</v>
      </c>
      <c r="J59" s="10"/>
      <c r="K59" s="10"/>
      <c r="L59" s="10"/>
      <c r="M59" s="10"/>
      <c r="N59" s="10"/>
    </row>
    <row r="60" spans="1:14">
      <c r="A60" s="1"/>
      <c r="B60" s="35" t="s">
        <v>27</v>
      </c>
      <c r="C60" s="1"/>
      <c r="D60" s="1"/>
      <c r="E60" s="1"/>
      <c r="F60" s="1"/>
      <c r="G60" s="1"/>
      <c r="H60" s="1"/>
      <c r="I60" s="1"/>
      <c r="J60" s="4"/>
      <c r="K60" s="4"/>
      <c r="L60" s="4"/>
      <c r="M60" s="4"/>
      <c r="N60" s="4"/>
    </row>
    <row r="61" spans="1:14">
      <c r="A61" s="1"/>
      <c r="B61" s="1" t="s">
        <v>28</v>
      </c>
      <c r="C61" s="1"/>
      <c r="D61" s="1"/>
      <c r="E61" s="1"/>
      <c r="F61" s="1"/>
      <c r="G61" s="1"/>
      <c r="H61" s="1"/>
      <c r="I61" s="1"/>
      <c r="J61" s="4"/>
      <c r="K61" s="4"/>
      <c r="L61" s="4"/>
      <c r="M61" s="4"/>
      <c r="N61" s="4"/>
    </row>
    <row r="62" spans="1:14" ht="30">
      <c r="A62" s="1"/>
      <c r="B62" s="7" t="s">
        <v>65</v>
      </c>
      <c r="C62" s="8">
        <v>50</v>
      </c>
      <c r="D62" s="8" t="s">
        <v>29</v>
      </c>
      <c r="E62" s="8">
        <v>43258000</v>
      </c>
      <c r="F62" s="8">
        <v>21629000</v>
      </c>
      <c r="G62" s="8">
        <f>F62/E62*100</f>
        <v>50</v>
      </c>
      <c r="H62" s="8">
        <f>E62-F62</f>
        <v>21629000</v>
      </c>
      <c r="I62" s="8">
        <f>H62/E62*100</f>
        <v>50</v>
      </c>
      <c r="J62" s="4"/>
      <c r="K62" s="4"/>
      <c r="L62" s="4"/>
      <c r="M62" s="4"/>
      <c r="N62" s="4"/>
    </row>
    <row r="63" spans="1:14" ht="30">
      <c r="A63" s="1"/>
      <c r="B63" s="7" t="s">
        <v>66</v>
      </c>
      <c r="C63" s="8">
        <v>50</v>
      </c>
      <c r="D63" s="8" t="s">
        <v>29</v>
      </c>
      <c r="E63" s="8">
        <v>43258000</v>
      </c>
      <c r="F63" s="8">
        <v>21629000</v>
      </c>
      <c r="G63" s="8">
        <f t="shared" ref="G63:G64" si="12">F63/E63*100</f>
        <v>50</v>
      </c>
      <c r="H63" s="8">
        <f>H62-F63</f>
        <v>0</v>
      </c>
      <c r="I63" s="8">
        <f t="shared" ref="I63:I64" si="13">H63/E63*100</f>
        <v>0</v>
      </c>
      <c r="J63" s="4"/>
      <c r="K63" s="4"/>
      <c r="L63" s="4"/>
      <c r="M63" s="4"/>
      <c r="N63" s="4"/>
    </row>
    <row r="64" spans="1:14" s="11" customFormat="1" ht="14.25">
      <c r="A64" s="82" t="s">
        <v>32</v>
      </c>
      <c r="B64" s="83"/>
      <c r="C64" s="13">
        <v>50</v>
      </c>
      <c r="D64" s="13" t="s">
        <v>29</v>
      </c>
      <c r="E64" s="13">
        <v>43258000</v>
      </c>
      <c r="F64" s="26">
        <f t="shared" ref="F64" si="14">F62+F63</f>
        <v>43258000</v>
      </c>
      <c r="G64" s="13">
        <f t="shared" si="12"/>
        <v>100</v>
      </c>
      <c r="H64" s="13">
        <f>E64-F64</f>
        <v>0</v>
      </c>
      <c r="I64" s="13">
        <f t="shared" si="13"/>
        <v>0</v>
      </c>
      <c r="J64" s="10"/>
      <c r="K64" s="10"/>
      <c r="L64" s="10"/>
      <c r="M64" s="10"/>
      <c r="N64" s="10"/>
    </row>
    <row r="65" spans="1:14" s="11" customFormat="1" ht="14.25">
      <c r="A65" s="46"/>
      <c r="B65" s="40" t="s">
        <v>81</v>
      </c>
      <c r="C65" s="24"/>
      <c r="D65" s="24"/>
      <c r="E65" s="24">
        <f>E64+E59</f>
        <v>370138000</v>
      </c>
      <c r="F65" s="24">
        <f>F64+F59</f>
        <v>368598000</v>
      </c>
      <c r="G65" s="24">
        <f>F65/E65*100</f>
        <v>99.58393896330557</v>
      </c>
      <c r="H65" s="24">
        <f>E65-F65</f>
        <v>1540000</v>
      </c>
      <c r="I65" s="24">
        <f>H65/E65*100</f>
        <v>0.41606103669442213</v>
      </c>
      <c r="J65" s="42"/>
      <c r="K65" s="42"/>
      <c r="L65" s="42"/>
      <c r="M65" s="42"/>
      <c r="N65" s="42"/>
    </row>
    <row r="66" spans="1:14" ht="15" customHeight="1">
      <c r="A66" s="58">
        <v>3</v>
      </c>
      <c r="B66" s="58" t="s">
        <v>34</v>
      </c>
      <c r="C66" s="65"/>
      <c r="D66" s="65"/>
      <c r="E66" s="66"/>
      <c r="F66" s="65"/>
      <c r="G66" s="65"/>
      <c r="H66" s="65"/>
      <c r="I66" s="65"/>
      <c r="J66" s="67"/>
      <c r="K66" s="65"/>
      <c r="L66" s="65"/>
      <c r="M66" s="65"/>
      <c r="N66" s="65"/>
    </row>
    <row r="67" spans="1:14">
      <c r="A67" s="10"/>
      <c r="B67" s="10" t="s">
        <v>25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>
      <c r="A68" s="4"/>
      <c r="B68" s="4" t="s">
        <v>26</v>
      </c>
      <c r="C68" s="4"/>
      <c r="D68" s="5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>
      <c r="A69" s="4"/>
      <c r="B69" s="4"/>
      <c r="C69" s="4"/>
      <c r="D69" s="5"/>
      <c r="E69" s="61"/>
      <c r="F69" s="61"/>
      <c r="G69" s="4"/>
      <c r="H69" s="4"/>
      <c r="I69" s="4"/>
      <c r="J69" s="4"/>
      <c r="K69" s="4"/>
      <c r="L69" s="4"/>
      <c r="M69" s="4"/>
      <c r="N69" s="4"/>
    </row>
    <row r="70" spans="1:14">
      <c r="A70" s="4"/>
      <c r="B70" s="10" t="s">
        <v>160</v>
      </c>
      <c r="C70" s="4"/>
      <c r="D70" s="5"/>
      <c r="E70" s="61"/>
      <c r="F70" s="61"/>
      <c r="G70" s="4"/>
      <c r="H70" s="4"/>
      <c r="I70" s="4"/>
      <c r="J70" s="4"/>
      <c r="K70" s="4"/>
      <c r="L70" s="4"/>
      <c r="M70" s="4"/>
      <c r="N70" s="4"/>
    </row>
    <row r="71" spans="1:14">
      <c r="A71" s="4"/>
      <c r="B71" s="4" t="s">
        <v>164</v>
      </c>
      <c r="C71" s="4"/>
      <c r="D71" s="4" t="s">
        <v>82</v>
      </c>
      <c r="E71" s="27">
        <v>178000000</v>
      </c>
      <c r="F71" s="27">
        <v>178000000</v>
      </c>
      <c r="G71" s="17">
        <f>F71/E71*100</f>
        <v>100</v>
      </c>
      <c r="H71" s="17">
        <f>E71-F71</f>
        <v>0</v>
      </c>
      <c r="I71" s="4">
        <f>H71/E71*100</f>
        <v>0</v>
      </c>
      <c r="J71" s="4">
        <v>100</v>
      </c>
      <c r="K71" s="4">
        <v>25</v>
      </c>
      <c r="L71" s="4">
        <v>25</v>
      </c>
      <c r="M71" s="28">
        <v>62504140</v>
      </c>
      <c r="N71" s="4"/>
    </row>
    <row r="72" spans="1:14">
      <c r="A72" s="4"/>
      <c r="B72" s="4" t="s">
        <v>83</v>
      </c>
      <c r="C72" s="4"/>
      <c r="D72" s="4" t="s">
        <v>82</v>
      </c>
      <c r="E72" s="27">
        <v>109744000</v>
      </c>
      <c r="F72" s="27">
        <v>109744000</v>
      </c>
      <c r="G72" s="17">
        <f t="shared" ref="G72:G83" si="15">F72/E72*100</f>
        <v>100</v>
      </c>
      <c r="H72" s="17">
        <f t="shared" ref="H72:H83" si="16">E72-F72</f>
        <v>0</v>
      </c>
      <c r="I72" s="4">
        <f t="shared" ref="I72:I83" si="17">H72/E72*100</f>
        <v>0</v>
      </c>
      <c r="J72" s="4">
        <v>100</v>
      </c>
      <c r="K72" s="4">
        <v>15</v>
      </c>
      <c r="L72" s="4">
        <v>26</v>
      </c>
      <c r="M72" s="28">
        <v>39098886</v>
      </c>
      <c r="N72" s="4"/>
    </row>
    <row r="73" spans="1:14">
      <c r="A73" s="4"/>
      <c r="B73" s="4" t="s">
        <v>84</v>
      </c>
      <c r="C73" s="4"/>
      <c r="D73" s="4" t="s">
        <v>82</v>
      </c>
      <c r="E73" s="27">
        <v>21545090</v>
      </c>
      <c r="F73" s="27">
        <v>21545090</v>
      </c>
      <c r="G73" s="17">
        <f t="shared" si="15"/>
        <v>100</v>
      </c>
      <c r="H73" s="17">
        <f>E73-F73</f>
        <v>0</v>
      </c>
      <c r="I73" s="4">
        <f t="shared" si="17"/>
        <v>0</v>
      </c>
      <c r="J73" s="4">
        <v>100</v>
      </c>
      <c r="K73" s="4">
        <v>8</v>
      </c>
      <c r="L73" s="4">
        <v>12</v>
      </c>
      <c r="M73" s="28">
        <v>7061961</v>
      </c>
      <c r="N73" s="4"/>
    </row>
    <row r="74" spans="1:14">
      <c r="A74" s="4"/>
      <c r="B74" s="4"/>
      <c r="C74" s="4"/>
      <c r="D74" s="4"/>
      <c r="E74" s="27"/>
      <c r="F74" s="27"/>
      <c r="G74" s="17"/>
      <c r="H74" s="17"/>
      <c r="I74" s="4"/>
      <c r="J74" s="4"/>
      <c r="K74" s="4"/>
      <c r="L74" s="4"/>
      <c r="M74" s="28"/>
      <c r="N74" s="4"/>
    </row>
    <row r="75" spans="1:14">
      <c r="A75" s="4"/>
      <c r="B75" s="64" t="s">
        <v>161</v>
      </c>
      <c r="C75" s="4"/>
      <c r="D75" s="4"/>
      <c r="E75" s="27"/>
      <c r="F75" s="27"/>
      <c r="G75" s="17"/>
      <c r="H75" s="17"/>
      <c r="I75" s="4"/>
      <c r="J75" s="4"/>
      <c r="K75" s="4"/>
      <c r="L75" s="4"/>
      <c r="M75" s="28"/>
      <c r="N75" s="4"/>
    </row>
    <row r="76" spans="1:14">
      <c r="A76" s="4"/>
      <c r="B76" s="4" t="s">
        <v>85</v>
      </c>
      <c r="C76" s="4">
        <v>1</v>
      </c>
      <c r="D76" s="4" t="s">
        <v>86</v>
      </c>
      <c r="E76" s="27">
        <v>15464455</v>
      </c>
      <c r="F76" s="17">
        <v>15464000</v>
      </c>
      <c r="G76" s="17">
        <f t="shared" si="15"/>
        <v>99.997057768928812</v>
      </c>
      <c r="H76" s="17">
        <f t="shared" si="16"/>
        <v>455</v>
      </c>
      <c r="I76" s="59">
        <f t="shared" si="17"/>
        <v>2.9422310711887359E-3</v>
      </c>
      <c r="J76" s="4"/>
      <c r="K76" s="4"/>
      <c r="L76" s="4"/>
      <c r="M76" s="28"/>
      <c r="N76" s="4"/>
    </row>
    <row r="77" spans="1:14">
      <c r="A77" s="4"/>
      <c r="B77" s="4" t="s">
        <v>112</v>
      </c>
      <c r="C77" s="4">
        <v>1</v>
      </c>
      <c r="D77" s="4" t="s">
        <v>86</v>
      </c>
      <c r="E77" s="27">
        <v>15464455</v>
      </c>
      <c r="F77" s="17">
        <v>15464000</v>
      </c>
      <c r="G77" s="17">
        <f t="shared" si="15"/>
        <v>99.997057768928812</v>
      </c>
      <c r="H77" s="17">
        <f t="shared" si="16"/>
        <v>455</v>
      </c>
      <c r="I77" s="59">
        <f t="shared" si="17"/>
        <v>2.9422310711887359E-3</v>
      </c>
      <c r="J77" s="4"/>
      <c r="K77" s="4"/>
      <c r="L77" s="4"/>
      <c r="M77" s="28"/>
      <c r="N77" s="4"/>
    </row>
    <row r="78" spans="1:14">
      <c r="A78" s="4"/>
      <c r="B78" s="4"/>
      <c r="C78" s="4"/>
      <c r="D78" s="4"/>
      <c r="E78" s="27"/>
      <c r="F78" s="29"/>
      <c r="G78" s="17"/>
      <c r="H78" s="29"/>
      <c r="I78" s="4"/>
      <c r="J78" s="4"/>
      <c r="K78" s="4"/>
      <c r="L78" s="4"/>
      <c r="M78" s="28"/>
      <c r="N78" s="4"/>
    </row>
    <row r="79" spans="1:14">
      <c r="A79" s="4"/>
      <c r="B79" s="10" t="s">
        <v>159</v>
      </c>
      <c r="C79" s="4"/>
      <c r="D79" s="4"/>
      <c r="E79" s="27"/>
      <c r="F79" s="29"/>
      <c r="G79" s="17"/>
      <c r="H79" s="29"/>
      <c r="I79" s="4"/>
      <c r="J79" s="4"/>
      <c r="K79" s="4"/>
      <c r="L79" s="4"/>
      <c r="M79" s="28"/>
      <c r="N79" s="4"/>
    </row>
    <row r="80" spans="1:14" ht="26.25" customHeight="1">
      <c r="A80" s="4"/>
      <c r="B80" s="4" t="s">
        <v>156</v>
      </c>
      <c r="C80" s="4">
        <v>1</v>
      </c>
      <c r="D80" s="4" t="s">
        <v>91</v>
      </c>
      <c r="E80" s="27">
        <v>1080000</v>
      </c>
      <c r="F80" s="29">
        <v>1080000</v>
      </c>
      <c r="G80" s="17">
        <v>0</v>
      </c>
      <c r="H80" s="27">
        <f>E80-F80</f>
        <v>0</v>
      </c>
      <c r="I80" s="4">
        <f t="shared" si="17"/>
        <v>0</v>
      </c>
      <c r="J80" s="4"/>
      <c r="K80" s="4"/>
      <c r="L80" s="4"/>
      <c r="M80" s="28"/>
      <c r="N80" s="71" t="s">
        <v>115</v>
      </c>
    </row>
    <row r="81" spans="1:14">
      <c r="A81" s="4"/>
      <c r="B81" s="4" t="s">
        <v>157</v>
      </c>
      <c r="C81" s="4">
        <v>1</v>
      </c>
      <c r="D81" s="4" t="s">
        <v>91</v>
      </c>
      <c r="E81" s="27">
        <v>1000000</v>
      </c>
      <c r="F81" s="29">
        <v>1000000</v>
      </c>
      <c r="G81" s="17"/>
      <c r="H81" s="27">
        <f t="shared" ref="H81:H82" si="18">E81-F81</f>
        <v>0</v>
      </c>
      <c r="I81" s="4">
        <f t="shared" si="17"/>
        <v>0</v>
      </c>
      <c r="J81" s="4"/>
      <c r="K81" s="4"/>
      <c r="L81" s="4"/>
      <c r="M81" s="28"/>
      <c r="N81" s="72"/>
    </row>
    <row r="82" spans="1:14">
      <c r="A82" s="4"/>
      <c r="B82" s="4" t="s">
        <v>158</v>
      </c>
      <c r="C82" s="4">
        <v>1</v>
      </c>
      <c r="D82" s="4" t="s">
        <v>91</v>
      </c>
      <c r="E82" s="27">
        <v>500000</v>
      </c>
      <c r="F82" s="29"/>
      <c r="G82" s="17"/>
      <c r="H82" s="27">
        <f t="shared" si="18"/>
        <v>500000</v>
      </c>
      <c r="I82" s="4">
        <f t="shared" si="17"/>
        <v>100</v>
      </c>
      <c r="J82" s="4"/>
      <c r="K82" s="4"/>
      <c r="L82" s="4"/>
      <c r="M82" s="28"/>
      <c r="N82" s="73"/>
    </row>
    <row r="83" spans="1:14">
      <c r="A83" s="82" t="s">
        <v>32</v>
      </c>
      <c r="B83" s="83"/>
      <c r="C83" s="10"/>
      <c r="D83" s="10"/>
      <c r="E83" s="30">
        <f>SUM(E71:E82)</f>
        <v>342798000</v>
      </c>
      <c r="F83" s="30">
        <f>SUM(F71:F82)</f>
        <v>342297090</v>
      </c>
      <c r="G83" s="31">
        <f t="shared" si="15"/>
        <v>99.853876043617532</v>
      </c>
      <c r="H83" s="17">
        <f t="shared" si="16"/>
        <v>500910</v>
      </c>
      <c r="I83" s="32">
        <f t="shared" si="17"/>
        <v>0.14612395638247597</v>
      </c>
      <c r="J83" s="10">
        <v>95</v>
      </c>
      <c r="K83" s="10"/>
      <c r="L83" s="10"/>
      <c r="M83" s="33"/>
      <c r="N83" s="10"/>
    </row>
    <row r="84" spans="1:14" ht="29.25">
      <c r="A84" s="1"/>
      <c r="B84" s="34" t="s">
        <v>27</v>
      </c>
      <c r="C84" s="1"/>
      <c r="D84" s="1"/>
      <c r="E84" s="70">
        <f>E83-342798000</f>
        <v>0</v>
      </c>
      <c r="F84" s="1"/>
      <c r="G84" s="1"/>
      <c r="H84" s="1"/>
      <c r="I84" s="1"/>
      <c r="J84" s="1"/>
      <c r="K84" s="1"/>
      <c r="L84" s="1"/>
      <c r="M84" s="8"/>
      <c r="N84" s="1"/>
    </row>
    <row r="85" spans="1:14">
      <c r="A85" s="1"/>
      <c r="B85" s="1" t="s">
        <v>28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8"/>
      <c r="N85" s="1"/>
    </row>
    <row r="86" spans="1:14" ht="30">
      <c r="A86" s="1"/>
      <c r="B86" s="7" t="s">
        <v>87</v>
      </c>
      <c r="C86" s="8">
        <v>50</v>
      </c>
      <c r="D86" s="8" t="s">
        <v>29</v>
      </c>
      <c r="E86" s="74">
        <v>27340000</v>
      </c>
      <c r="F86" s="8">
        <v>13670000</v>
      </c>
      <c r="G86" s="8">
        <f>F86/E86*100</f>
        <v>50</v>
      </c>
      <c r="H86" s="8">
        <f>E86-F86</f>
        <v>13670000</v>
      </c>
      <c r="I86" s="8">
        <f>H86/E86*100</f>
        <v>50</v>
      </c>
      <c r="J86" s="1"/>
      <c r="K86" s="1"/>
      <c r="L86" s="1"/>
      <c r="M86" s="8"/>
      <c r="N86" s="1"/>
    </row>
    <row r="87" spans="1:14" ht="45">
      <c r="A87" s="1"/>
      <c r="B87" s="7" t="s">
        <v>88</v>
      </c>
      <c r="C87" s="8">
        <v>50</v>
      </c>
      <c r="D87" s="8" t="s">
        <v>29</v>
      </c>
      <c r="E87" s="76"/>
      <c r="F87" s="8">
        <v>13670000</v>
      </c>
      <c r="G87" s="8">
        <f>F87/E86*100</f>
        <v>50</v>
      </c>
      <c r="H87" s="8">
        <f>F87-H86</f>
        <v>0</v>
      </c>
      <c r="I87" s="8">
        <f>H87/E86*100</f>
        <v>0</v>
      </c>
      <c r="J87" s="1"/>
      <c r="K87" s="1"/>
      <c r="L87" s="1"/>
      <c r="M87" s="8"/>
      <c r="N87" s="1"/>
    </row>
    <row r="88" spans="1:14" s="11" customFormat="1" ht="14.25">
      <c r="A88" s="82" t="s">
        <v>32</v>
      </c>
      <c r="B88" s="83"/>
      <c r="C88" s="13">
        <f>C85+C86</f>
        <v>50</v>
      </c>
      <c r="D88" s="13"/>
      <c r="E88" s="13">
        <f>E86</f>
        <v>27340000</v>
      </c>
      <c r="F88" s="13">
        <f>F86+F87</f>
        <v>27340000</v>
      </c>
      <c r="G88" s="13">
        <f>G85+G86</f>
        <v>50</v>
      </c>
      <c r="H88" s="13">
        <f>E88-F88</f>
        <v>0</v>
      </c>
      <c r="I88" s="13">
        <f>H88/E88*100</f>
        <v>0</v>
      </c>
      <c r="J88" s="35"/>
      <c r="K88" s="35"/>
      <c r="L88" s="35"/>
      <c r="M88" s="13"/>
      <c r="N88" s="35"/>
    </row>
    <row r="89" spans="1:14" s="11" customFormat="1" ht="14.25">
      <c r="A89" s="85" t="s">
        <v>81</v>
      </c>
      <c r="B89" s="86"/>
      <c r="C89" s="24"/>
      <c r="D89" s="24"/>
      <c r="E89" s="24">
        <f>E88+E83</f>
        <v>370138000</v>
      </c>
      <c r="F89" s="24">
        <f>F88+F83</f>
        <v>369637090</v>
      </c>
      <c r="G89" s="24">
        <f>F89/E89*100</f>
        <v>99.864669393577529</v>
      </c>
      <c r="H89" s="24">
        <f>E89-F89</f>
        <v>500910</v>
      </c>
      <c r="I89" s="41">
        <f>H89/E89*100</f>
        <v>0.13533060642246947</v>
      </c>
      <c r="J89" s="42">
        <v>95</v>
      </c>
      <c r="K89" s="50"/>
      <c r="L89" s="50"/>
      <c r="M89" s="24"/>
      <c r="N89" s="50"/>
    </row>
    <row r="90" spans="1:14">
      <c r="A90" s="58">
        <v>4</v>
      </c>
      <c r="B90" s="58" t="s">
        <v>38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</row>
    <row r="91" spans="1:14">
      <c r="A91" s="4"/>
      <c r="B91" s="4" t="s">
        <v>25</v>
      </c>
      <c r="C91" s="4"/>
      <c r="D91" s="4"/>
      <c r="E91" s="19"/>
      <c r="F91" s="4"/>
      <c r="G91" s="4"/>
      <c r="H91" s="4"/>
      <c r="I91" s="4"/>
      <c r="J91" s="4"/>
      <c r="K91" s="4"/>
      <c r="L91" s="4"/>
      <c r="M91" s="4"/>
      <c r="N91" s="4"/>
    </row>
    <row r="92" spans="1:14">
      <c r="A92" s="4"/>
      <c r="B92" s="4" t="s">
        <v>26</v>
      </c>
      <c r="C92" s="4"/>
      <c r="D92" s="5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>
      <c r="A93" s="4"/>
      <c r="B93" s="4"/>
      <c r="C93" s="4"/>
      <c r="D93" s="5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>
      <c r="A94" s="4"/>
      <c r="B94" s="10" t="s">
        <v>160</v>
      </c>
      <c r="C94" s="4"/>
      <c r="D94" s="5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>
      <c r="A95" s="4"/>
      <c r="B95" s="4" t="s">
        <v>94</v>
      </c>
      <c r="C95" s="4">
        <v>311</v>
      </c>
      <c r="D95" s="4" t="s">
        <v>89</v>
      </c>
      <c r="E95" s="28">
        <v>184000000</v>
      </c>
      <c r="F95" s="28">
        <v>184000000</v>
      </c>
      <c r="G95" s="4">
        <f>F95/E95*100</f>
        <v>100</v>
      </c>
      <c r="H95" s="17">
        <f>E95-F95</f>
        <v>0</v>
      </c>
      <c r="I95" s="4">
        <f>H95/E95*100</f>
        <v>0</v>
      </c>
      <c r="J95" s="4">
        <v>100</v>
      </c>
      <c r="K95" s="4">
        <v>11</v>
      </c>
      <c r="L95" s="4">
        <v>30</v>
      </c>
      <c r="M95" s="28">
        <v>37200000</v>
      </c>
      <c r="N95" s="4"/>
    </row>
    <row r="96" spans="1:14" ht="26.25">
      <c r="A96" s="4"/>
      <c r="B96" s="36" t="s">
        <v>95</v>
      </c>
      <c r="C96" s="4">
        <v>13.5</v>
      </c>
      <c r="D96" s="4" t="s">
        <v>90</v>
      </c>
      <c r="E96" s="28">
        <v>60000000</v>
      </c>
      <c r="F96" s="28">
        <v>60000000</v>
      </c>
      <c r="G96" s="4">
        <f t="shared" ref="G96:G101" si="19">F96/E96*100</f>
        <v>100</v>
      </c>
      <c r="H96" s="17">
        <f t="shared" ref="H96:H107" si="20">E96-F96</f>
        <v>0</v>
      </c>
      <c r="I96" s="4">
        <f t="shared" ref="I96:I107" si="21">H96/E96*100</f>
        <v>0</v>
      </c>
      <c r="J96" s="4">
        <v>100</v>
      </c>
      <c r="K96" s="4">
        <v>6</v>
      </c>
      <c r="L96" s="4">
        <v>20</v>
      </c>
      <c r="M96" s="28">
        <v>14000000</v>
      </c>
      <c r="N96" s="4"/>
    </row>
    <row r="97" spans="1:14">
      <c r="A97" s="4"/>
      <c r="B97" s="49" t="s">
        <v>96</v>
      </c>
      <c r="C97" s="4">
        <v>66.5</v>
      </c>
      <c r="D97" s="4" t="s">
        <v>90</v>
      </c>
      <c r="E97" s="28">
        <v>45000000</v>
      </c>
      <c r="F97" s="28">
        <v>45000000</v>
      </c>
      <c r="G97" s="4">
        <f t="shared" si="19"/>
        <v>100</v>
      </c>
      <c r="H97" s="17">
        <f t="shared" si="20"/>
        <v>0</v>
      </c>
      <c r="I97" s="4">
        <f t="shared" si="21"/>
        <v>0</v>
      </c>
      <c r="J97" s="4">
        <v>100</v>
      </c>
      <c r="K97" s="4">
        <v>6</v>
      </c>
      <c r="L97" s="4">
        <v>15</v>
      </c>
      <c r="M97" s="28">
        <v>10500000</v>
      </c>
      <c r="N97" s="4"/>
    </row>
    <row r="98" spans="1:14">
      <c r="A98" s="4"/>
      <c r="B98" s="49"/>
      <c r="C98" s="4"/>
      <c r="D98" s="4"/>
      <c r="E98" s="28"/>
      <c r="F98" s="28"/>
      <c r="G98" s="4"/>
      <c r="H98" s="17"/>
      <c r="I98" s="4"/>
      <c r="J98" s="4"/>
      <c r="K98" s="4"/>
      <c r="L98" s="4"/>
      <c r="M98" s="28"/>
      <c r="N98" s="4"/>
    </row>
    <row r="99" spans="1:14">
      <c r="A99" s="4"/>
      <c r="B99" s="64" t="s">
        <v>161</v>
      </c>
      <c r="C99" s="4"/>
      <c r="D99" s="4"/>
      <c r="E99" s="28"/>
      <c r="F99" s="28"/>
      <c r="G99" s="4"/>
      <c r="H99" s="17"/>
      <c r="I99" s="4"/>
      <c r="J99" s="4"/>
      <c r="K99" s="4"/>
      <c r="L99" s="4"/>
      <c r="M99" s="28"/>
      <c r="N99" s="4"/>
    </row>
    <row r="100" spans="1:14">
      <c r="A100" s="4"/>
      <c r="B100" s="4" t="s">
        <v>85</v>
      </c>
      <c r="C100" s="4">
        <v>1</v>
      </c>
      <c r="D100" s="4" t="s">
        <v>91</v>
      </c>
      <c r="E100" s="28">
        <v>14450000</v>
      </c>
      <c r="F100" s="28">
        <v>14450000</v>
      </c>
      <c r="G100" s="4">
        <f t="shared" si="19"/>
        <v>100</v>
      </c>
      <c r="H100" s="17">
        <f t="shared" si="20"/>
        <v>0</v>
      </c>
      <c r="I100" s="4">
        <f t="shared" si="21"/>
        <v>0</v>
      </c>
      <c r="J100" s="4"/>
      <c r="K100" s="4"/>
      <c r="L100" s="4"/>
      <c r="M100" s="4"/>
      <c r="N100" s="4"/>
    </row>
    <row r="101" spans="1:14">
      <c r="A101" s="4"/>
      <c r="B101" s="4" t="s">
        <v>112</v>
      </c>
      <c r="C101" s="4">
        <v>1</v>
      </c>
      <c r="D101" s="4" t="s">
        <v>91</v>
      </c>
      <c r="E101" s="28">
        <v>14450000</v>
      </c>
      <c r="F101" s="28">
        <v>14450000</v>
      </c>
      <c r="G101" s="4">
        <f t="shared" si="19"/>
        <v>100</v>
      </c>
      <c r="H101" s="17"/>
      <c r="I101" s="4"/>
      <c r="J101" s="4"/>
      <c r="K101" s="4"/>
      <c r="L101" s="4"/>
      <c r="M101" s="4"/>
      <c r="N101" s="4"/>
    </row>
    <row r="102" spans="1:14">
      <c r="A102" s="4"/>
      <c r="B102" s="4"/>
      <c r="C102" s="4"/>
      <c r="D102" s="4"/>
      <c r="E102" s="28"/>
      <c r="F102" s="28"/>
      <c r="G102" s="4"/>
      <c r="H102" s="17"/>
      <c r="I102" s="4"/>
      <c r="J102" s="4"/>
      <c r="K102" s="4"/>
      <c r="L102" s="4"/>
      <c r="M102" s="4"/>
      <c r="N102" s="4"/>
    </row>
    <row r="103" spans="1:14">
      <c r="A103" s="4"/>
      <c r="B103" s="10" t="s">
        <v>159</v>
      </c>
      <c r="C103" s="4"/>
      <c r="D103" s="4"/>
      <c r="E103" s="28"/>
      <c r="F103" s="28"/>
      <c r="G103" s="4"/>
      <c r="H103" s="17"/>
      <c r="I103" s="4"/>
      <c r="J103" s="4"/>
      <c r="K103" s="4"/>
      <c r="L103" s="4"/>
      <c r="M103" s="4"/>
      <c r="N103" s="4"/>
    </row>
    <row r="104" spans="1:14" ht="26.25" customHeight="1">
      <c r="A104" s="4"/>
      <c r="B104" s="4" t="s">
        <v>156</v>
      </c>
      <c r="C104" s="4">
        <v>1</v>
      </c>
      <c r="D104" s="4" t="s">
        <v>91</v>
      </c>
      <c r="E104" s="28">
        <v>1710000</v>
      </c>
      <c r="F104" s="43">
        <v>870000</v>
      </c>
      <c r="G104" s="17">
        <f>E104-F104</f>
        <v>840000</v>
      </c>
      <c r="H104" s="17">
        <f t="shared" si="20"/>
        <v>840000</v>
      </c>
      <c r="I104" s="57">
        <f t="shared" si="21"/>
        <v>49.122807017543856</v>
      </c>
      <c r="J104" s="4"/>
      <c r="K104" s="4"/>
      <c r="L104" s="4"/>
      <c r="M104" s="4"/>
      <c r="N104" s="71" t="s">
        <v>116</v>
      </c>
    </row>
    <row r="105" spans="1:14">
      <c r="A105" s="4"/>
      <c r="B105" s="4" t="s">
        <v>157</v>
      </c>
      <c r="C105" s="4">
        <v>1</v>
      </c>
      <c r="D105" s="4" t="s">
        <v>91</v>
      </c>
      <c r="E105" s="28">
        <v>1500000</v>
      </c>
      <c r="F105" s="43">
        <v>750000</v>
      </c>
      <c r="G105" s="17">
        <f t="shared" ref="G105:G106" si="22">E105-F105</f>
        <v>750000</v>
      </c>
      <c r="H105" s="17">
        <f t="shared" si="20"/>
        <v>750000</v>
      </c>
      <c r="I105" s="57">
        <f t="shared" si="21"/>
        <v>50</v>
      </c>
      <c r="J105" s="4"/>
      <c r="K105" s="4"/>
      <c r="L105" s="4"/>
      <c r="M105" s="4"/>
      <c r="N105" s="72"/>
    </row>
    <row r="106" spans="1:14">
      <c r="A106" s="4"/>
      <c r="B106" s="4" t="s">
        <v>158</v>
      </c>
      <c r="C106" s="4">
        <v>1</v>
      </c>
      <c r="D106" s="4" t="s">
        <v>91</v>
      </c>
      <c r="E106" s="28">
        <v>750000</v>
      </c>
      <c r="F106" s="43"/>
      <c r="G106" s="17">
        <f t="shared" si="22"/>
        <v>750000</v>
      </c>
      <c r="H106" s="17">
        <f t="shared" si="20"/>
        <v>750000</v>
      </c>
      <c r="I106" s="57">
        <f t="shared" si="21"/>
        <v>100</v>
      </c>
      <c r="J106" s="4"/>
      <c r="K106" s="4"/>
      <c r="L106" s="4"/>
      <c r="M106" s="4"/>
      <c r="N106" s="73"/>
    </row>
    <row r="107" spans="1:14">
      <c r="A107" s="1"/>
      <c r="B107" s="25" t="s">
        <v>32</v>
      </c>
      <c r="C107" s="35"/>
      <c r="D107" s="35"/>
      <c r="E107" s="20">
        <f>SUM(E95:E106)</f>
        <v>321860000</v>
      </c>
      <c r="F107" s="20">
        <f>SUM(F95:F106)</f>
        <v>319520000</v>
      </c>
      <c r="G107" s="45">
        <f>F107/E107*100</f>
        <v>99.272975827999758</v>
      </c>
      <c r="H107" s="31">
        <f t="shared" si="20"/>
        <v>2340000</v>
      </c>
      <c r="I107" s="45">
        <f t="shared" si="21"/>
        <v>0.7270241720002486</v>
      </c>
      <c r="J107" s="4"/>
      <c r="K107" s="4"/>
      <c r="L107" s="4"/>
      <c r="M107" s="4"/>
      <c r="N107" s="4"/>
    </row>
    <row r="108" spans="1:14">
      <c r="A108" s="1"/>
      <c r="B108" s="1" t="s">
        <v>27</v>
      </c>
      <c r="C108" s="1"/>
      <c r="D108" s="1"/>
      <c r="E108" s="1"/>
      <c r="F108" s="1"/>
      <c r="G108" s="1"/>
      <c r="H108" s="1"/>
      <c r="I108" s="1"/>
      <c r="J108" s="4"/>
      <c r="K108" s="4"/>
      <c r="L108" s="4"/>
      <c r="M108" s="4"/>
      <c r="N108" s="4"/>
    </row>
    <row r="109" spans="1:14">
      <c r="A109" s="1"/>
      <c r="B109" s="1" t="s">
        <v>28</v>
      </c>
      <c r="C109" s="1"/>
      <c r="D109" s="1"/>
      <c r="E109" s="1"/>
      <c r="F109" s="1"/>
      <c r="G109" s="1"/>
      <c r="H109" s="1"/>
      <c r="I109" s="1"/>
      <c r="J109" s="4"/>
      <c r="K109" s="4"/>
      <c r="L109" s="4"/>
      <c r="M109" s="4"/>
      <c r="N109" s="4"/>
    </row>
    <row r="110" spans="1:14" ht="30">
      <c r="A110" s="1"/>
      <c r="B110" s="7" t="s">
        <v>39</v>
      </c>
      <c r="C110" s="8">
        <v>30</v>
      </c>
      <c r="D110" s="8" t="s">
        <v>29</v>
      </c>
      <c r="E110" s="74">
        <v>48278000</v>
      </c>
      <c r="F110" s="8">
        <v>15668000</v>
      </c>
      <c r="G110" s="8">
        <f>F110/E110*100</f>
        <v>32.453705621608187</v>
      </c>
      <c r="H110" s="8">
        <f>E110-F110</f>
        <v>32610000</v>
      </c>
      <c r="I110" s="8">
        <f>H110/E110*100</f>
        <v>67.546294378391821</v>
      </c>
      <c r="J110" s="4"/>
      <c r="K110" s="4"/>
      <c r="L110" s="4"/>
      <c r="M110" s="4"/>
      <c r="N110" s="4"/>
    </row>
    <row r="111" spans="1:14" ht="30">
      <c r="A111" s="1"/>
      <c r="B111" s="47" t="s">
        <v>40</v>
      </c>
      <c r="C111" s="8">
        <v>30</v>
      </c>
      <c r="D111" s="8" t="s">
        <v>29</v>
      </c>
      <c r="E111" s="75"/>
      <c r="F111" s="8">
        <v>13471000</v>
      </c>
      <c r="G111" s="8">
        <f>F111/E110*100</f>
        <v>27.902978582377063</v>
      </c>
      <c r="H111" s="8">
        <f>H110-F111</f>
        <v>19139000</v>
      </c>
      <c r="I111" s="8">
        <f>H111/E110*100</f>
        <v>39.643315796014747</v>
      </c>
      <c r="J111" s="4"/>
      <c r="K111" s="4"/>
      <c r="L111" s="4"/>
      <c r="M111" s="4"/>
      <c r="N111" s="4"/>
    </row>
    <row r="112" spans="1:14">
      <c r="A112" s="1"/>
      <c r="B112" s="47" t="s">
        <v>92</v>
      </c>
      <c r="C112" s="8">
        <v>30</v>
      </c>
      <c r="D112" s="8" t="s">
        <v>29</v>
      </c>
      <c r="E112" s="75"/>
      <c r="F112" s="8">
        <v>9369500</v>
      </c>
      <c r="G112" s="8">
        <f>F112/E110*100</f>
        <v>19.407390529847966</v>
      </c>
      <c r="H112" s="8">
        <f>H111-F112</f>
        <v>9769500</v>
      </c>
      <c r="I112" s="8">
        <f>H112/E110*100</f>
        <v>20.235925266166785</v>
      </c>
      <c r="J112" s="4"/>
      <c r="K112" s="4"/>
      <c r="L112" s="4"/>
      <c r="M112" s="4"/>
      <c r="N112" s="4"/>
    </row>
    <row r="113" spans="1:14">
      <c r="A113" s="1"/>
      <c r="B113" s="47" t="s">
        <v>93</v>
      </c>
      <c r="C113" s="8">
        <v>30</v>
      </c>
      <c r="D113" s="8" t="s">
        <v>29</v>
      </c>
      <c r="E113" s="76"/>
      <c r="F113" s="8">
        <v>9369500</v>
      </c>
      <c r="G113" s="8">
        <f>F113/E110*100</f>
        <v>19.407390529847966</v>
      </c>
      <c r="H113" s="8">
        <f>H112-F113</f>
        <v>400000</v>
      </c>
      <c r="I113" s="8">
        <f>H113/E110*100</f>
        <v>0.82853473631882024</v>
      </c>
      <c r="J113" s="4"/>
      <c r="K113" s="4"/>
      <c r="L113" s="4"/>
      <c r="M113" s="4"/>
      <c r="N113" s="4"/>
    </row>
    <row r="114" spans="1:14" s="11" customFormat="1">
      <c r="A114" s="82" t="s">
        <v>32</v>
      </c>
      <c r="B114" s="83"/>
      <c r="C114" s="13">
        <v>30</v>
      </c>
      <c r="D114" s="8" t="s">
        <v>29</v>
      </c>
      <c r="E114" s="13">
        <f>E110</f>
        <v>48278000</v>
      </c>
      <c r="F114" s="26">
        <f>F110+F111+F112+F113</f>
        <v>47878000</v>
      </c>
      <c r="G114" s="16">
        <f>F114/E114*100</f>
        <v>99.171465263681185</v>
      </c>
      <c r="H114" s="13">
        <f>E114-F114</f>
        <v>400000</v>
      </c>
      <c r="I114" s="13">
        <f t="shared" ref="I114" si="23">H114/E114*100</f>
        <v>0.82853473631882024</v>
      </c>
      <c r="J114" s="10"/>
      <c r="K114" s="10"/>
      <c r="L114" s="10"/>
      <c r="M114" s="10"/>
      <c r="N114" s="10"/>
    </row>
    <row r="115" spans="1:14" s="11" customFormat="1" ht="14.25">
      <c r="A115" s="46"/>
      <c r="B115" s="40" t="s">
        <v>81</v>
      </c>
      <c r="C115" s="24"/>
      <c r="D115" s="24"/>
      <c r="E115" s="24">
        <f>E114+E107</f>
        <v>370138000</v>
      </c>
      <c r="F115" s="24">
        <f>F114+F107</f>
        <v>367398000</v>
      </c>
      <c r="G115" s="48">
        <f>F115/E115*100</f>
        <v>99.259735558089147</v>
      </c>
      <c r="H115" s="24">
        <f>E115-F115</f>
        <v>2740000</v>
      </c>
      <c r="I115" s="24">
        <f>H115/E115*100</f>
        <v>0.74026444191085494</v>
      </c>
      <c r="J115" s="42"/>
      <c r="K115" s="42"/>
      <c r="L115" s="42"/>
      <c r="M115" s="42"/>
      <c r="N115" s="42"/>
    </row>
    <row r="116" spans="1:14">
      <c r="A116" s="58">
        <v>5</v>
      </c>
      <c r="B116" s="58" t="s">
        <v>41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</row>
    <row r="117" spans="1:14">
      <c r="A117" s="4"/>
      <c r="B117" s="10" t="s">
        <v>25</v>
      </c>
      <c r="C117" s="4"/>
      <c r="D117" s="4"/>
      <c r="E117" s="19"/>
      <c r="F117" s="4"/>
      <c r="G117" s="4"/>
      <c r="H117" s="4"/>
      <c r="I117" s="4"/>
      <c r="J117" s="4"/>
      <c r="K117" s="4"/>
      <c r="L117" s="4"/>
      <c r="M117" s="4"/>
      <c r="N117" s="4"/>
    </row>
    <row r="118" spans="1:14">
      <c r="A118" s="4"/>
      <c r="B118" s="4" t="s">
        <v>26</v>
      </c>
      <c r="C118" s="4"/>
      <c r="D118" s="5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>
      <c r="A119" s="4"/>
      <c r="B119" s="61"/>
      <c r="C119" s="4"/>
      <c r="D119" s="5"/>
      <c r="E119" s="61"/>
      <c r="F119" s="61"/>
      <c r="G119" s="4"/>
      <c r="H119" s="4"/>
      <c r="I119" s="4"/>
      <c r="J119" s="4"/>
      <c r="K119" s="4"/>
      <c r="L119" s="4"/>
      <c r="M119" s="4"/>
      <c r="N119" s="4"/>
    </row>
    <row r="120" spans="1:14">
      <c r="A120" s="4"/>
      <c r="B120" s="10" t="s">
        <v>160</v>
      </c>
      <c r="C120" s="4"/>
      <c r="D120" s="5"/>
      <c r="E120" s="61"/>
      <c r="F120" s="61"/>
      <c r="G120" s="4"/>
      <c r="H120" s="4"/>
      <c r="I120" s="4"/>
      <c r="J120" s="4"/>
      <c r="K120" s="4"/>
      <c r="L120" s="4"/>
      <c r="M120" s="4"/>
      <c r="N120" s="4"/>
    </row>
    <row r="121" spans="1:14">
      <c r="A121" s="4"/>
      <c r="B121" s="56" t="s">
        <v>117</v>
      </c>
      <c r="C121" s="4">
        <v>161.6</v>
      </c>
      <c r="D121" s="4" t="s">
        <v>89</v>
      </c>
      <c r="E121" s="27">
        <v>40000000</v>
      </c>
      <c r="F121" s="27">
        <v>40000000</v>
      </c>
      <c r="G121" s="4">
        <f>F121/E121*100</f>
        <v>100</v>
      </c>
      <c r="H121" s="17">
        <f>E121-F121</f>
        <v>0</v>
      </c>
      <c r="I121" s="4">
        <f>H121/E121*100</f>
        <v>0</v>
      </c>
      <c r="J121" s="4">
        <v>100</v>
      </c>
      <c r="K121" s="4">
        <v>11</v>
      </c>
      <c r="L121" s="4">
        <v>13</v>
      </c>
      <c r="M121" s="28">
        <v>15136321.439999999</v>
      </c>
      <c r="N121" s="4"/>
    </row>
    <row r="122" spans="1:14">
      <c r="A122" s="4"/>
      <c r="B122" s="56" t="s">
        <v>150</v>
      </c>
      <c r="C122" s="4">
        <v>387.6</v>
      </c>
      <c r="D122" s="4" t="s">
        <v>121</v>
      </c>
      <c r="E122" s="27">
        <v>75000000</v>
      </c>
      <c r="F122" s="27">
        <v>75000000</v>
      </c>
      <c r="G122" s="4">
        <f t="shared" ref="G122:G124" si="24">F122/E122*100</f>
        <v>100</v>
      </c>
      <c r="H122" s="17">
        <f t="shared" ref="H122:H129" si="25">E122-F122</f>
        <v>0</v>
      </c>
      <c r="I122" s="4">
        <f t="shared" ref="I122:I134" si="26">H122/E122*100</f>
        <v>0</v>
      </c>
      <c r="J122" s="4">
        <v>100</v>
      </c>
      <c r="K122" s="4">
        <v>14</v>
      </c>
      <c r="L122" s="4">
        <v>19</v>
      </c>
      <c r="M122" s="28">
        <v>27985966.719999999</v>
      </c>
      <c r="N122" s="4"/>
    </row>
    <row r="123" spans="1:14">
      <c r="A123" s="4"/>
      <c r="B123" s="56" t="s">
        <v>151</v>
      </c>
      <c r="C123" s="4">
        <v>35.5</v>
      </c>
      <c r="D123" s="4" t="s">
        <v>90</v>
      </c>
      <c r="E123" s="27">
        <v>20000000</v>
      </c>
      <c r="F123" s="27">
        <v>20000000</v>
      </c>
      <c r="G123" s="4">
        <f t="shared" si="24"/>
        <v>100</v>
      </c>
      <c r="H123" s="17">
        <f t="shared" si="25"/>
        <v>0</v>
      </c>
      <c r="I123" s="4">
        <f t="shared" si="26"/>
        <v>0</v>
      </c>
      <c r="J123" s="4">
        <v>100</v>
      </c>
      <c r="K123" s="4">
        <v>5</v>
      </c>
      <c r="L123" s="4">
        <v>5</v>
      </c>
      <c r="M123" s="28">
        <v>3216371</v>
      </c>
      <c r="N123" s="4"/>
    </row>
    <row r="124" spans="1:14">
      <c r="A124" s="4"/>
      <c r="B124" s="56" t="s">
        <v>152</v>
      </c>
      <c r="C124" s="4">
        <v>184</v>
      </c>
      <c r="D124" s="4" t="s">
        <v>90</v>
      </c>
      <c r="E124" s="27">
        <v>100000000</v>
      </c>
      <c r="F124" s="27">
        <v>100000000</v>
      </c>
      <c r="G124" s="4">
        <f t="shared" si="24"/>
        <v>100</v>
      </c>
      <c r="H124" s="17">
        <f t="shared" si="25"/>
        <v>0</v>
      </c>
      <c r="I124" s="4">
        <f t="shared" si="26"/>
        <v>0</v>
      </c>
      <c r="J124" s="4">
        <v>100</v>
      </c>
      <c r="K124" s="4">
        <v>11</v>
      </c>
      <c r="L124" s="4">
        <v>14</v>
      </c>
      <c r="M124" s="28">
        <v>16434788</v>
      </c>
      <c r="N124" s="4"/>
    </row>
    <row r="125" spans="1:14" ht="26.25">
      <c r="A125" s="4"/>
      <c r="B125" s="36" t="s">
        <v>153</v>
      </c>
      <c r="C125" s="4">
        <v>287.8</v>
      </c>
      <c r="D125" s="4" t="s">
        <v>90</v>
      </c>
      <c r="E125" s="28">
        <v>65000000</v>
      </c>
      <c r="F125" s="28">
        <v>65000000</v>
      </c>
      <c r="G125" s="4">
        <f t="shared" ref="G125:G135" si="27">F125/E125*100</f>
        <v>100</v>
      </c>
      <c r="H125" s="17">
        <f t="shared" si="25"/>
        <v>0</v>
      </c>
      <c r="I125" s="4">
        <f t="shared" si="26"/>
        <v>0</v>
      </c>
      <c r="J125" s="4">
        <v>100</v>
      </c>
      <c r="K125" s="4">
        <v>11</v>
      </c>
      <c r="L125" s="4">
        <v>16</v>
      </c>
      <c r="M125" s="28">
        <v>19385227.989999998</v>
      </c>
      <c r="N125" s="4"/>
    </row>
    <row r="126" spans="1:14">
      <c r="A126" s="4"/>
      <c r="B126" s="36"/>
      <c r="C126" s="4"/>
      <c r="D126" s="4"/>
      <c r="E126" s="28"/>
      <c r="F126" s="28"/>
      <c r="G126" s="4"/>
      <c r="H126" s="17"/>
      <c r="I126" s="4"/>
      <c r="J126" s="4"/>
      <c r="K126" s="4"/>
      <c r="L126" s="4"/>
      <c r="M126" s="4"/>
      <c r="N126" s="4"/>
    </row>
    <row r="127" spans="1:14">
      <c r="A127" s="4"/>
      <c r="B127" s="64" t="s">
        <v>161</v>
      </c>
      <c r="C127" s="4"/>
      <c r="D127" s="4"/>
      <c r="E127" s="28"/>
      <c r="F127" s="28"/>
      <c r="G127" s="4"/>
      <c r="H127" s="17"/>
      <c r="I127" s="4"/>
      <c r="J127" s="4"/>
      <c r="K127" s="4"/>
      <c r="L127" s="4"/>
      <c r="M127" s="4"/>
      <c r="N127" s="4"/>
    </row>
    <row r="128" spans="1:14">
      <c r="A128" s="4"/>
      <c r="B128" s="4" t="s">
        <v>85</v>
      </c>
      <c r="C128" s="4">
        <v>1</v>
      </c>
      <c r="D128" s="4" t="s">
        <v>91</v>
      </c>
      <c r="E128" s="28">
        <v>15000000</v>
      </c>
      <c r="F128" s="28">
        <v>15000000</v>
      </c>
      <c r="G128" s="4">
        <f t="shared" si="27"/>
        <v>100</v>
      </c>
      <c r="H128" s="17">
        <f t="shared" si="25"/>
        <v>0</v>
      </c>
      <c r="I128" s="4">
        <f t="shared" si="26"/>
        <v>0</v>
      </c>
      <c r="J128" s="4"/>
      <c r="K128" s="4"/>
      <c r="L128" s="4"/>
      <c r="M128" s="4"/>
      <c r="N128" s="4"/>
    </row>
    <row r="129" spans="1:14">
      <c r="A129" s="4"/>
      <c r="B129" s="4" t="s">
        <v>112</v>
      </c>
      <c r="C129" s="4">
        <v>1</v>
      </c>
      <c r="D129" s="4" t="s">
        <v>91</v>
      </c>
      <c r="E129" s="28">
        <v>15000000</v>
      </c>
      <c r="F129" s="28">
        <v>15000000</v>
      </c>
      <c r="G129" s="4"/>
      <c r="H129" s="17">
        <f t="shared" si="25"/>
        <v>0</v>
      </c>
      <c r="I129" s="4">
        <f t="shared" si="26"/>
        <v>0</v>
      </c>
      <c r="J129" s="4"/>
      <c r="K129" s="4"/>
      <c r="L129" s="4"/>
      <c r="M129" s="4"/>
      <c r="N129" s="4"/>
    </row>
    <row r="130" spans="1:14">
      <c r="A130" s="4"/>
      <c r="B130" s="4"/>
      <c r="C130" s="4"/>
      <c r="D130" s="4"/>
      <c r="E130" s="28"/>
      <c r="F130" s="28"/>
      <c r="G130" s="4"/>
      <c r="H130" s="17"/>
      <c r="I130" s="4"/>
      <c r="J130" s="4"/>
      <c r="K130" s="4"/>
      <c r="L130" s="4"/>
      <c r="M130" s="4"/>
      <c r="N130" s="4"/>
    </row>
    <row r="131" spans="1:14">
      <c r="A131" s="4"/>
      <c r="B131" s="10" t="s">
        <v>159</v>
      </c>
      <c r="C131" s="4"/>
      <c r="D131" s="4"/>
      <c r="E131" s="28"/>
      <c r="F131" s="28"/>
      <c r="G131" s="4"/>
      <c r="H131" s="17"/>
      <c r="I131" s="4"/>
      <c r="J131" s="4"/>
      <c r="K131" s="4"/>
      <c r="L131" s="4"/>
      <c r="M131" s="4"/>
      <c r="N131" s="4"/>
    </row>
    <row r="132" spans="1:14" ht="26.25" customHeight="1">
      <c r="A132" s="4"/>
      <c r="B132" s="4" t="s">
        <v>156</v>
      </c>
      <c r="C132" s="4">
        <v>1</v>
      </c>
      <c r="D132" s="4" t="s">
        <v>91</v>
      </c>
      <c r="E132" s="28">
        <v>1620000</v>
      </c>
      <c r="F132" s="43">
        <v>1350000</v>
      </c>
      <c r="G132" s="4">
        <f t="shared" si="27"/>
        <v>83.333333333333343</v>
      </c>
      <c r="H132" s="17">
        <f t="shared" ref="H132:H135" si="28">E132-F132</f>
        <v>270000</v>
      </c>
      <c r="I132" s="38">
        <f t="shared" si="26"/>
        <v>16.666666666666664</v>
      </c>
      <c r="J132" s="4"/>
      <c r="K132" s="4"/>
      <c r="L132" s="4"/>
      <c r="M132" s="4"/>
      <c r="N132" s="71" t="s">
        <v>109</v>
      </c>
    </row>
    <row r="133" spans="1:14">
      <c r="A133" s="4"/>
      <c r="B133" s="4" t="s">
        <v>157</v>
      </c>
      <c r="C133" s="4">
        <v>1</v>
      </c>
      <c r="D133" s="4" t="s">
        <v>91</v>
      </c>
      <c r="E133" s="28">
        <v>1500000</v>
      </c>
      <c r="F133" s="43">
        <v>1250000</v>
      </c>
      <c r="G133" s="4">
        <f t="shared" si="27"/>
        <v>83.333333333333343</v>
      </c>
      <c r="H133" s="17">
        <f t="shared" si="28"/>
        <v>250000</v>
      </c>
      <c r="I133" s="38">
        <f t="shared" si="26"/>
        <v>16.666666666666664</v>
      </c>
      <c r="J133" s="4"/>
      <c r="K133" s="4"/>
      <c r="L133" s="4"/>
      <c r="M133" s="4"/>
      <c r="N133" s="72"/>
    </row>
    <row r="134" spans="1:14">
      <c r="A134" s="4"/>
      <c r="B134" s="4" t="s">
        <v>158</v>
      </c>
      <c r="C134" s="4">
        <v>1</v>
      </c>
      <c r="D134" s="4" t="s">
        <v>91</v>
      </c>
      <c r="E134" s="28">
        <v>750000</v>
      </c>
      <c r="F134" s="43"/>
      <c r="G134" s="4">
        <f t="shared" si="27"/>
        <v>0</v>
      </c>
      <c r="H134" s="17">
        <f t="shared" si="28"/>
        <v>750000</v>
      </c>
      <c r="I134" s="38">
        <f t="shared" si="26"/>
        <v>100</v>
      </c>
      <c r="J134" s="4"/>
      <c r="K134" s="4"/>
      <c r="L134" s="4"/>
      <c r="M134" s="4"/>
      <c r="N134" s="73"/>
    </row>
    <row r="135" spans="1:14">
      <c r="A135" s="1"/>
      <c r="B135" s="25" t="s">
        <v>32</v>
      </c>
      <c r="C135" s="35"/>
      <c r="D135" s="35"/>
      <c r="E135" s="20">
        <f>SUM(E121:E134)</f>
        <v>333870000</v>
      </c>
      <c r="F135" s="20">
        <f>SUM(F121:F134)</f>
        <v>332600000</v>
      </c>
      <c r="G135" s="39">
        <f t="shared" si="27"/>
        <v>99.619612423997367</v>
      </c>
      <c r="H135" s="31">
        <f t="shared" si="28"/>
        <v>1270000</v>
      </c>
      <c r="I135" s="39">
        <f t="shared" ref="I135" si="29">H135/E135*100</f>
        <v>0.38038757600263573</v>
      </c>
      <c r="J135" s="4"/>
      <c r="K135" s="4"/>
      <c r="L135" s="4"/>
      <c r="M135" s="4"/>
      <c r="N135" s="4"/>
    </row>
    <row r="136" spans="1:14">
      <c r="A136" s="1"/>
      <c r="B136" s="35" t="s">
        <v>27</v>
      </c>
      <c r="C136" s="1"/>
      <c r="D136" s="1"/>
      <c r="E136" s="1"/>
      <c r="F136" s="1"/>
      <c r="G136" s="1"/>
      <c r="H136" s="1"/>
      <c r="I136" s="1"/>
      <c r="J136" s="4"/>
      <c r="K136" s="4"/>
      <c r="L136" s="4"/>
      <c r="M136" s="4"/>
      <c r="N136" s="4"/>
    </row>
    <row r="137" spans="1:14">
      <c r="A137" s="1"/>
      <c r="B137" s="1" t="s">
        <v>28</v>
      </c>
      <c r="C137" s="1"/>
      <c r="D137" s="1"/>
      <c r="E137" s="1"/>
      <c r="F137" s="1"/>
      <c r="G137" s="1"/>
      <c r="H137" s="1"/>
      <c r="I137" s="1"/>
      <c r="J137" s="4"/>
      <c r="K137" s="4"/>
      <c r="L137" s="4"/>
      <c r="M137" s="4"/>
      <c r="N137" s="4"/>
    </row>
    <row r="138" spans="1:14" ht="30">
      <c r="A138" s="1"/>
      <c r="B138" s="7" t="s">
        <v>42</v>
      </c>
      <c r="C138" s="8">
        <v>50</v>
      </c>
      <c r="D138" s="8" t="s">
        <v>29</v>
      </c>
      <c r="E138" s="74">
        <v>36268000</v>
      </c>
      <c r="F138" s="8">
        <v>12035000</v>
      </c>
      <c r="G138" s="8">
        <f>F138/E138*100</f>
        <v>33.183522664607921</v>
      </c>
      <c r="H138" s="8">
        <f>E138-F138</f>
        <v>24233000</v>
      </c>
      <c r="I138" s="8">
        <f>H138/E138*100</f>
        <v>66.816477335392079</v>
      </c>
      <c r="J138" s="4"/>
      <c r="K138" s="4"/>
      <c r="L138" s="4"/>
      <c r="M138" s="4"/>
      <c r="N138" s="4"/>
    </row>
    <row r="139" spans="1:14" ht="30">
      <c r="A139" s="1"/>
      <c r="B139" s="7" t="s">
        <v>43</v>
      </c>
      <c r="C139" s="8">
        <v>50</v>
      </c>
      <c r="D139" s="8" t="s">
        <v>29</v>
      </c>
      <c r="E139" s="75"/>
      <c r="F139" s="8">
        <v>12035000</v>
      </c>
      <c r="G139" s="8">
        <f>F139/E138*100</f>
        <v>33.183522664607921</v>
      </c>
      <c r="H139" s="8">
        <f>H138-F139</f>
        <v>12198000</v>
      </c>
      <c r="I139" s="8">
        <f>H139/E138*100</f>
        <v>33.632954670784159</v>
      </c>
      <c r="J139" s="4"/>
      <c r="K139" s="4"/>
      <c r="L139" s="4"/>
      <c r="M139" s="4"/>
      <c r="N139" s="4"/>
    </row>
    <row r="140" spans="1:14" ht="30">
      <c r="A140" s="1"/>
      <c r="B140" s="7" t="s">
        <v>44</v>
      </c>
      <c r="C140" s="8">
        <v>50</v>
      </c>
      <c r="D140" s="8" t="s">
        <v>29</v>
      </c>
      <c r="E140" s="76"/>
      <c r="F140" s="15">
        <v>11385000</v>
      </c>
      <c r="G140" s="8">
        <f>F140/E138*100</f>
        <v>31.391309143046207</v>
      </c>
      <c r="H140" s="8">
        <f>H139-F140</f>
        <v>813000</v>
      </c>
      <c r="I140" s="8">
        <f>H140/E138*100</f>
        <v>2.2416455277379508</v>
      </c>
      <c r="J140" s="4"/>
      <c r="K140" s="4"/>
      <c r="L140" s="4"/>
      <c r="M140" s="4"/>
      <c r="N140" s="4"/>
    </row>
    <row r="141" spans="1:14" s="11" customFormat="1" ht="14.25">
      <c r="A141" s="82" t="s">
        <v>32</v>
      </c>
      <c r="B141" s="83"/>
      <c r="C141" s="13">
        <v>50</v>
      </c>
      <c r="D141" s="13" t="s">
        <v>29</v>
      </c>
      <c r="E141" s="13">
        <v>36268000</v>
      </c>
      <c r="F141" s="51">
        <f>F140+F139+F138</f>
        <v>35455000</v>
      </c>
      <c r="G141" s="13">
        <f t="shared" ref="G141:G142" si="30">F141/E141*100</f>
        <v>97.758354472262056</v>
      </c>
      <c r="H141" s="13">
        <f>E141-F141</f>
        <v>813000</v>
      </c>
      <c r="I141" s="13">
        <f>H141/E141*100</f>
        <v>2.2416455277379508</v>
      </c>
      <c r="J141" s="10"/>
      <c r="K141" s="10"/>
      <c r="L141" s="10"/>
      <c r="M141" s="10"/>
      <c r="N141" s="10"/>
    </row>
    <row r="142" spans="1:14" s="11" customFormat="1" ht="14.25">
      <c r="A142" s="46"/>
      <c r="B142" s="40" t="s">
        <v>81</v>
      </c>
      <c r="C142" s="24"/>
      <c r="D142" s="24"/>
      <c r="E142" s="24">
        <f>E141+E135</f>
        <v>370138000</v>
      </c>
      <c r="F142" s="24">
        <f>F141+F135</f>
        <v>368055000</v>
      </c>
      <c r="G142" s="24">
        <f t="shared" si="30"/>
        <v>99.437236922445138</v>
      </c>
      <c r="H142" s="24">
        <f>E142-F142</f>
        <v>2083000</v>
      </c>
      <c r="I142" s="24">
        <f>H142/E142*100</f>
        <v>0.56276307755485788</v>
      </c>
      <c r="J142" s="42"/>
      <c r="K142" s="42"/>
      <c r="L142" s="42"/>
      <c r="M142" s="42"/>
      <c r="N142" s="42"/>
    </row>
    <row r="143" spans="1:14">
      <c r="A143" s="58">
        <v>6</v>
      </c>
      <c r="B143" s="58" t="s">
        <v>45</v>
      </c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</row>
    <row r="144" spans="1:14">
      <c r="A144" s="4"/>
      <c r="B144" s="10" t="s">
        <v>25</v>
      </c>
      <c r="C144" s="4"/>
      <c r="D144" s="4"/>
      <c r="E144" s="18"/>
      <c r="F144" s="4"/>
      <c r="G144" s="4"/>
      <c r="H144" s="4"/>
      <c r="I144" s="4"/>
      <c r="J144" s="4"/>
      <c r="K144" s="4"/>
      <c r="L144" s="4"/>
      <c r="M144" s="4"/>
      <c r="N144" s="4"/>
    </row>
    <row r="145" spans="1:14">
      <c r="A145" s="4"/>
      <c r="B145" s="4" t="s">
        <v>26</v>
      </c>
      <c r="C145" s="4"/>
      <c r="D145" s="5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>
      <c r="A146" s="4"/>
      <c r="B146" s="4"/>
      <c r="C146" s="4"/>
      <c r="D146" s="5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>
      <c r="A147" s="4"/>
      <c r="B147" s="10" t="s">
        <v>160</v>
      </c>
      <c r="C147" s="4"/>
      <c r="D147" s="5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>
      <c r="A148" s="4"/>
      <c r="B148" s="4" t="s">
        <v>97</v>
      </c>
      <c r="C148" s="4"/>
      <c r="D148" s="4" t="s">
        <v>89</v>
      </c>
      <c r="E148" s="28">
        <v>40000000</v>
      </c>
      <c r="F148" s="28">
        <v>40000000</v>
      </c>
      <c r="G148" s="4">
        <f>F148/E148*100</f>
        <v>100</v>
      </c>
      <c r="H148" s="17">
        <f>E148-F148</f>
        <v>0</v>
      </c>
      <c r="I148" s="4">
        <f>H148/E148*100</f>
        <v>0</v>
      </c>
      <c r="J148" s="4">
        <v>100</v>
      </c>
      <c r="K148" s="4"/>
      <c r="L148" s="4"/>
      <c r="M148" s="4"/>
      <c r="N148" s="4"/>
    </row>
    <row r="149" spans="1:14">
      <c r="A149" s="4"/>
      <c r="B149" s="56" t="s">
        <v>118</v>
      </c>
      <c r="C149" s="4"/>
      <c r="D149" s="4" t="s">
        <v>90</v>
      </c>
      <c r="E149" s="27">
        <v>130000000</v>
      </c>
      <c r="F149" s="27">
        <v>130000000</v>
      </c>
      <c r="G149" s="4">
        <f t="shared" ref="G149:G161" si="31">F149/E149*100</f>
        <v>100</v>
      </c>
      <c r="H149" s="17">
        <f t="shared" ref="H149:H155" si="32">E149-F149</f>
        <v>0</v>
      </c>
      <c r="I149" s="4">
        <f t="shared" ref="I149:I161" si="33">H149/E149*100</f>
        <v>0</v>
      </c>
      <c r="J149" s="4">
        <v>100</v>
      </c>
      <c r="K149" s="4"/>
      <c r="L149" s="4"/>
      <c r="M149" s="4"/>
      <c r="N149" s="4"/>
    </row>
    <row r="150" spans="1:14">
      <c r="A150" s="4"/>
      <c r="B150" s="56" t="s">
        <v>148</v>
      </c>
      <c r="C150" s="4"/>
      <c r="D150" s="4" t="s">
        <v>90</v>
      </c>
      <c r="E150" s="27">
        <v>50000000</v>
      </c>
      <c r="F150" s="27">
        <v>50000000</v>
      </c>
      <c r="G150" s="4">
        <f t="shared" si="31"/>
        <v>100</v>
      </c>
      <c r="H150" s="17">
        <f t="shared" si="32"/>
        <v>0</v>
      </c>
      <c r="I150" s="4"/>
      <c r="J150" s="4">
        <v>100</v>
      </c>
      <c r="K150" s="4"/>
      <c r="L150" s="4"/>
      <c r="M150" s="4"/>
      <c r="N150" s="4"/>
    </row>
    <row r="151" spans="1:14">
      <c r="A151" s="4"/>
      <c r="B151" s="56" t="s">
        <v>149</v>
      </c>
      <c r="C151" s="4"/>
      <c r="D151" s="4" t="s">
        <v>90</v>
      </c>
      <c r="E151" s="27">
        <v>69018000</v>
      </c>
      <c r="F151" s="27">
        <v>69018000</v>
      </c>
      <c r="G151" s="4">
        <f t="shared" si="31"/>
        <v>100</v>
      </c>
      <c r="H151" s="17">
        <f t="shared" si="32"/>
        <v>0</v>
      </c>
      <c r="I151" s="4"/>
      <c r="J151" s="4">
        <v>100</v>
      </c>
      <c r="K151" s="4"/>
      <c r="L151" s="4"/>
      <c r="M151" s="4"/>
      <c r="N151" s="4"/>
    </row>
    <row r="152" spans="1:14">
      <c r="A152" s="4"/>
      <c r="B152" s="56"/>
      <c r="C152" s="4"/>
      <c r="D152" s="4"/>
      <c r="E152" s="27"/>
      <c r="F152" s="27"/>
      <c r="G152" s="4"/>
      <c r="H152" s="17"/>
      <c r="I152" s="4"/>
      <c r="J152" s="4"/>
      <c r="K152" s="4"/>
      <c r="L152" s="4"/>
      <c r="M152" s="4"/>
      <c r="N152" s="4"/>
    </row>
    <row r="153" spans="1:14">
      <c r="A153" s="4"/>
      <c r="B153" s="64" t="s">
        <v>161</v>
      </c>
      <c r="C153" s="4"/>
      <c r="D153" s="4"/>
      <c r="E153" s="27"/>
      <c r="F153" s="27"/>
      <c r="G153" s="4"/>
      <c r="H153" s="17"/>
      <c r="I153" s="4"/>
      <c r="J153" s="4"/>
      <c r="K153" s="4"/>
      <c r="L153" s="4"/>
      <c r="M153" s="4"/>
      <c r="N153" s="4"/>
    </row>
    <row r="154" spans="1:14">
      <c r="A154" s="4"/>
      <c r="B154" s="4" t="s">
        <v>85</v>
      </c>
      <c r="C154" s="4">
        <v>1</v>
      </c>
      <c r="D154" s="4" t="s">
        <v>91</v>
      </c>
      <c r="E154" s="28">
        <v>14400000</v>
      </c>
      <c r="F154" s="28">
        <v>14400000</v>
      </c>
      <c r="G154" s="4">
        <f t="shared" si="31"/>
        <v>100</v>
      </c>
      <c r="H154" s="17">
        <f t="shared" si="32"/>
        <v>0</v>
      </c>
      <c r="I154" s="4">
        <f t="shared" si="33"/>
        <v>0</v>
      </c>
      <c r="J154" s="4"/>
      <c r="K154" s="4"/>
      <c r="L154" s="4"/>
      <c r="M154" s="4"/>
      <c r="N154" s="4"/>
    </row>
    <row r="155" spans="1:14">
      <c r="A155" s="4"/>
      <c r="B155" s="4" t="s">
        <v>112</v>
      </c>
      <c r="C155" s="4">
        <v>1</v>
      </c>
      <c r="D155" s="4" t="s">
        <v>91</v>
      </c>
      <c r="E155" s="28">
        <v>14400000</v>
      </c>
      <c r="F155" s="28">
        <v>14400000</v>
      </c>
      <c r="G155" s="4"/>
      <c r="H155" s="17">
        <f t="shared" si="32"/>
        <v>0</v>
      </c>
      <c r="I155" s="4"/>
      <c r="J155" s="4"/>
      <c r="K155" s="4"/>
      <c r="L155" s="4"/>
      <c r="M155" s="4"/>
      <c r="N155" s="4"/>
    </row>
    <row r="156" spans="1:14">
      <c r="A156" s="4"/>
      <c r="B156" s="4"/>
      <c r="C156" s="4"/>
      <c r="D156" s="4"/>
      <c r="E156" s="28"/>
      <c r="F156" s="28"/>
      <c r="G156" s="4"/>
      <c r="H156" s="17"/>
      <c r="I156" s="4"/>
      <c r="J156" s="4"/>
      <c r="K156" s="4"/>
      <c r="L156" s="4"/>
      <c r="M156" s="4"/>
      <c r="N156" s="4"/>
    </row>
    <row r="157" spans="1:14">
      <c r="A157" s="4"/>
      <c r="B157" s="10" t="s">
        <v>159</v>
      </c>
      <c r="C157" s="4"/>
      <c r="D157" s="4"/>
      <c r="E157" s="28"/>
      <c r="F157" s="28"/>
      <c r="G157" s="4"/>
      <c r="H157" s="17"/>
      <c r="I157" s="4"/>
      <c r="J157" s="4"/>
      <c r="K157" s="4"/>
      <c r="L157" s="4"/>
      <c r="M157" s="4"/>
      <c r="N157" s="4"/>
    </row>
    <row r="158" spans="1:14" ht="26.25" customHeight="1">
      <c r="A158" s="4"/>
      <c r="B158" s="4" t="s">
        <v>156</v>
      </c>
      <c r="C158" s="4">
        <v>1</v>
      </c>
      <c r="D158" s="4" t="s">
        <v>91</v>
      </c>
      <c r="E158" s="28">
        <v>1080000</v>
      </c>
      <c r="F158" s="28">
        <v>1080000</v>
      </c>
      <c r="G158" s="4">
        <f t="shared" si="31"/>
        <v>100</v>
      </c>
      <c r="H158" s="17">
        <f t="shared" ref="H158:H161" si="34">E158-F158</f>
        <v>0</v>
      </c>
      <c r="I158" s="4">
        <f t="shared" si="33"/>
        <v>0</v>
      </c>
      <c r="J158" s="4"/>
      <c r="K158" s="4"/>
      <c r="L158" s="4"/>
      <c r="M158" s="4"/>
      <c r="N158" s="71" t="s">
        <v>115</v>
      </c>
    </row>
    <row r="159" spans="1:14">
      <c r="A159" s="4"/>
      <c r="B159" s="4" t="s">
        <v>157</v>
      </c>
      <c r="C159" s="4">
        <v>1</v>
      </c>
      <c r="D159" s="4" t="s">
        <v>91</v>
      </c>
      <c r="E159" s="28">
        <v>1000000</v>
      </c>
      <c r="F159" s="28">
        <v>1000000</v>
      </c>
      <c r="G159" s="4">
        <f t="shared" si="31"/>
        <v>100</v>
      </c>
      <c r="H159" s="17">
        <f t="shared" si="34"/>
        <v>0</v>
      </c>
      <c r="I159" s="4">
        <f t="shared" si="33"/>
        <v>0</v>
      </c>
      <c r="J159" s="4"/>
      <c r="K159" s="4"/>
      <c r="L159" s="4"/>
      <c r="M159" s="4"/>
      <c r="N159" s="72"/>
    </row>
    <row r="160" spans="1:14">
      <c r="A160" s="4"/>
      <c r="B160" s="4" t="s">
        <v>158</v>
      </c>
      <c r="C160" s="4">
        <v>1</v>
      </c>
      <c r="D160" s="4" t="s">
        <v>91</v>
      </c>
      <c r="E160" s="28">
        <v>500000</v>
      </c>
      <c r="F160" s="28"/>
      <c r="G160" s="4">
        <f t="shared" si="31"/>
        <v>0</v>
      </c>
      <c r="H160" s="17">
        <f t="shared" si="34"/>
        <v>500000</v>
      </c>
      <c r="I160" s="4">
        <f t="shared" si="33"/>
        <v>100</v>
      </c>
      <c r="J160" s="4"/>
      <c r="K160" s="4"/>
      <c r="L160" s="4"/>
      <c r="M160" s="4"/>
      <c r="N160" s="73"/>
    </row>
    <row r="161" spans="1:14">
      <c r="A161" s="1"/>
      <c r="B161" s="25" t="s">
        <v>32</v>
      </c>
      <c r="C161" s="35"/>
      <c r="D161" s="35"/>
      <c r="E161" s="20">
        <f>SUM(E148:E160)</f>
        <v>320398000</v>
      </c>
      <c r="F161" s="20">
        <f>SUM(F148:F158)</f>
        <v>318898000</v>
      </c>
      <c r="G161" s="39">
        <f t="shared" si="31"/>
        <v>99.531832283597282</v>
      </c>
      <c r="H161" s="31">
        <f t="shared" si="34"/>
        <v>1500000</v>
      </c>
      <c r="I161" s="39">
        <f t="shared" si="33"/>
        <v>0.46816771640272409</v>
      </c>
      <c r="J161" s="4"/>
      <c r="K161" s="4"/>
      <c r="L161" s="4"/>
      <c r="M161" s="4"/>
      <c r="N161" s="4"/>
    </row>
    <row r="162" spans="1:14">
      <c r="A162" s="1"/>
      <c r="B162" s="35" t="s">
        <v>27</v>
      </c>
      <c r="C162" s="1"/>
      <c r="D162" s="1"/>
      <c r="E162" s="1"/>
      <c r="F162" s="1"/>
      <c r="G162" s="1"/>
      <c r="H162" s="1"/>
      <c r="I162" s="1"/>
      <c r="J162" s="4"/>
      <c r="K162" s="4"/>
      <c r="L162" s="4"/>
      <c r="M162" s="4"/>
      <c r="N162" s="4"/>
    </row>
    <row r="163" spans="1:14">
      <c r="A163" s="1"/>
      <c r="B163" s="1" t="s">
        <v>28</v>
      </c>
      <c r="C163" s="1"/>
      <c r="D163" s="1"/>
      <c r="E163" s="1"/>
      <c r="F163" s="1"/>
      <c r="G163" s="1"/>
      <c r="H163" s="1"/>
      <c r="I163" s="1"/>
      <c r="J163" s="4"/>
      <c r="K163" s="4"/>
      <c r="L163" s="4"/>
      <c r="M163" s="4"/>
      <c r="N163" s="4"/>
    </row>
    <row r="164" spans="1:14" ht="30">
      <c r="A164" s="1"/>
      <c r="B164" s="7" t="s">
        <v>46</v>
      </c>
      <c r="C164" s="8">
        <v>50</v>
      </c>
      <c r="D164" s="8" t="s">
        <v>29</v>
      </c>
      <c r="E164" s="74">
        <v>49740000</v>
      </c>
      <c r="F164" s="8">
        <v>13322500</v>
      </c>
      <c r="G164" s="8">
        <f>F164/E164*100</f>
        <v>26.784278246883797</v>
      </c>
      <c r="H164" s="8">
        <f>E164-F164</f>
        <v>36417500</v>
      </c>
      <c r="I164" s="8">
        <f>H164/E164*100</f>
        <v>73.215721753116199</v>
      </c>
      <c r="J164" s="4"/>
      <c r="K164" s="4"/>
      <c r="L164" s="4"/>
      <c r="M164" s="4"/>
      <c r="N164" s="4"/>
    </row>
    <row r="165" spans="1:14" ht="30">
      <c r="A165" s="1"/>
      <c r="B165" s="7" t="s">
        <v>47</v>
      </c>
      <c r="C165" s="8">
        <v>50</v>
      </c>
      <c r="D165" s="8" t="s">
        <v>29</v>
      </c>
      <c r="E165" s="75"/>
      <c r="F165" s="8">
        <v>11547500</v>
      </c>
      <c r="G165" s="8">
        <f>F165/E164*100</f>
        <v>23.215721753116203</v>
      </c>
      <c r="H165" s="8">
        <f>H164-F165</f>
        <v>24870000</v>
      </c>
      <c r="I165" s="8">
        <f>H165/E164*100</f>
        <v>50</v>
      </c>
      <c r="J165" s="4"/>
      <c r="K165" s="4"/>
      <c r="L165" s="4"/>
      <c r="M165" s="4"/>
      <c r="N165" s="4"/>
    </row>
    <row r="166" spans="1:14" ht="30">
      <c r="A166" s="1"/>
      <c r="B166" s="7" t="s">
        <v>48</v>
      </c>
      <c r="C166" s="8">
        <v>50</v>
      </c>
      <c r="D166" s="8" t="s">
        <v>29</v>
      </c>
      <c r="E166" s="76"/>
      <c r="F166" s="8">
        <v>16405000</v>
      </c>
      <c r="G166" s="8">
        <f>F166/E164*100</f>
        <v>32.981503819863292</v>
      </c>
      <c r="H166" s="8">
        <f>H165-F166</f>
        <v>8465000</v>
      </c>
      <c r="I166" s="8">
        <f>H166/E164*100</f>
        <v>17.018496180136712</v>
      </c>
      <c r="J166" s="4"/>
      <c r="K166" s="4"/>
      <c r="L166" s="4"/>
      <c r="M166" s="4"/>
      <c r="N166" s="4"/>
    </row>
    <row r="167" spans="1:14" s="11" customFormat="1">
      <c r="A167" s="82" t="s">
        <v>32</v>
      </c>
      <c r="B167" s="83"/>
      <c r="C167" s="13">
        <v>50</v>
      </c>
      <c r="D167" s="13" t="s">
        <v>29</v>
      </c>
      <c r="E167" s="13">
        <v>49740000</v>
      </c>
      <c r="F167" s="13">
        <f>F166+F165+F164</f>
        <v>41275000</v>
      </c>
      <c r="G167" s="13">
        <f t="shared" ref="G167" si="35">F167/E167*100</f>
        <v>82.981503819863292</v>
      </c>
      <c r="H167" s="13">
        <f>E167-F167</f>
        <v>8465000</v>
      </c>
      <c r="I167" s="8">
        <f t="shared" ref="I167" si="36">H167/E167*100</f>
        <v>17.018496180136712</v>
      </c>
      <c r="J167" s="10"/>
      <c r="K167" s="10"/>
      <c r="L167" s="10"/>
      <c r="M167" s="10"/>
      <c r="N167" s="10"/>
    </row>
    <row r="168" spans="1:14" s="11" customFormat="1" ht="14.25">
      <c r="A168" s="46"/>
      <c r="B168" s="40" t="s">
        <v>81</v>
      </c>
      <c r="C168" s="24"/>
      <c r="D168" s="24"/>
      <c r="E168" s="24">
        <f>E167+E161</f>
        <v>370138000</v>
      </c>
      <c r="F168" s="24">
        <f>F167+F161</f>
        <v>360173000</v>
      </c>
      <c r="G168" s="24">
        <f>F168/E168*100</f>
        <v>97.307760889181878</v>
      </c>
      <c r="H168" s="24">
        <f>E168-F168</f>
        <v>9965000</v>
      </c>
      <c r="I168" s="24">
        <f>H168/E168*100</f>
        <v>2.6922391108181274</v>
      </c>
      <c r="J168" s="42"/>
      <c r="K168" s="42"/>
      <c r="L168" s="42"/>
      <c r="M168" s="42"/>
      <c r="N168" s="42"/>
    </row>
    <row r="169" spans="1:14">
      <c r="A169" s="58">
        <v>7</v>
      </c>
      <c r="B169" s="58" t="s">
        <v>49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</row>
    <row r="170" spans="1:14">
      <c r="A170" s="4"/>
      <c r="B170" s="10" t="s">
        <v>25</v>
      </c>
      <c r="C170" s="4"/>
      <c r="D170" s="4"/>
      <c r="E170" s="19"/>
      <c r="F170" s="4"/>
      <c r="G170" s="4"/>
      <c r="H170" s="4"/>
      <c r="I170" s="4"/>
      <c r="J170" s="4"/>
      <c r="K170" s="4"/>
      <c r="L170" s="4"/>
      <c r="M170" s="4"/>
      <c r="N170" s="4"/>
    </row>
    <row r="171" spans="1:14">
      <c r="A171" s="4"/>
      <c r="B171" s="4" t="s">
        <v>26</v>
      </c>
      <c r="C171" s="4"/>
      <c r="D171" s="5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>
      <c r="A172" s="4"/>
      <c r="B172" s="61"/>
      <c r="C172" s="4"/>
      <c r="D172" s="5"/>
      <c r="E172" s="61"/>
      <c r="F172" s="61"/>
      <c r="G172" s="4"/>
      <c r="H172" s="4"/>
      <c r="I172" s="4"/>
      <c r="J172" s="4"/>
      <c r="K172" s="4"/>
      <c r="L172" s="4"/>
      <c r="M172" s="4"/>
      <c r="N172" s="4"/>
    </row>
    <row r="173" spans="1:14">
      <c r="A173" s="4"/>
      <c r="B173" s="63" t="s">
        <v>160</v>
      </c>
      <c r="C173" s="4"/>
      <c r="D173" s="5"/>
      <c r="E173" s="61"/>
      <c r="F173" s="61"/>
      <c r="G173" s="4"/>
      <c r="H173" s="4"/>
      <c r="I173" s="4"/>
      <c r="J173" s="4"/>
      <c r="K173" s="4"/>
      <c r="L173" s="4"/>
      <c r="M173" s="4"/>
      <c r="N173" s="4"/>
    </row>
    <row r="174" spans="1:14" ht="26.25">
      <c r="A174" s="4"/>
      <c r="B174" s="56" t="s">
        <v>119</v>
      </c>
      <c r="C174" s="4"/>
      <c r="D174" s="4" t="s">
        <v>82</v>
      </c>
      <c r="E174" s="27">
        <v>25000000</v>
      </c>
      <c r="F174" s="27">
        <v>25000000</v>
      </c>
      <c r="G174" s="4">
        <f>F174/E174*100</f>
        <v>100</v>
      </c>
      <c r="H174" s="17">
        <f>E174-F174</f>
        <v>0</v>
      </c>
      <c r="I174" s="4">
        <f>H174/E174*100</f>
        <v>0</v>
      </c>
      <c r="J174" s="4">
        <v>100</v>
      </c>
      <c r="K174" s="4"/>
      <c r="L174" s="4"/>
      <c r="M174" s="4"/>
      <c r="N174" s="4"/>
    </row>
    <row r="175" spans="1:14">
      <c r="A175" s="4"/>
      <c r="B175" s="56" t="s">
        <v>143</v>
      </c>
      <c r="C175" s="4"/>
      <c r="D175" s="4" t="s">
        <v>82</v>
      </c>
      <c r="E175" s="27">
        <v>50000000</v>
      </c>
      <c r="F175" s="27">
        <v>50000000</v>
      </c>
      <c r="G175" s="4">
        <f t="shared" ref="G175:G178" si="37">F175/E175*100</f>
        <v>100</v>
      </c>
      <c r="H175" s="17">
        <f t="shared" ref="H175:H183" si="38">E175-F175</f>
        <v>0</v>
      </c>
      <c r="I175" s="4"/>
      <c r="J175" s="4">
        <v>100</v>
      </c>
      <c r="K175" s="4"/>
      <c r="L175" s="4"/>
      <c r="M175" s="4"/>
      <c r="N175" s="4"/>
    </row>
    <row r="176" spans="1:14">
      <c r="A176" s="4"/>
      <c r="B176" s="56" t="s">
        <v>144</v>
      </c>
      <c r="C176" s="4"/>
      <c r="D176" s="4" t="s">
        <v>82</v>
      </c>
      <c r="E176" s="27">
        <v>50000000</v>
      </c>
      <c r="F176" s="27">
        <v>50000000</v>
      </c>
      <c r="G176" s="4">
        <f t="shared" si="37"/>
        <v>100</v>
      </c>
      <c r="H176" s="17">
        <f t="shared" si="38"/>
        <v>0</v>
      </c>
      <c r="I176" s="4"/>
      <c r="J176" s="4">
        <v>100</v>
      </c>
      <c r="K176" s="4"/>
      <c r="L176" s="4"/>
      <c r="M176" s="4"/>
      <c r="N176" s="4"/>
    </row>
    <row r="177" spans="1:14">
      <c r="A177" s="4"/>
      <c r="B177" s="56" t="s">
        <v>145</v>
      </c>
      <c r="C177" s="4"/>
      <c r="D177" s="4" t="s">
        <v>82</v>
      </c>
      <c r="E177" s="27">
        <v>50000000</v>
      </c>
      <c r="F177" s="27">
        <v>50000000</v>
      </c>
      <c r="G177" s="4">
        <f t="shared" si="37"/>
        <v>100</v>
      </c>
      <c r="H177" s="17">
        <f t="shared" si="38"/>
        <v>0</v>
      </c>
      <c r="I177" s="4"/>
      <c r="J177" s="4">
        <v>100</v>
      </c>
      <c r="K177" s="4"/>
      <c r="L177" s="4"/>
      <c r="M177" s="4"/>
      <c r="N177" s="4"/>
    </row>
    <row r="178" spans="1:14">
      <c r="A178" s="4"/>
      <c r="B178" s="56" t="s">
        <v>146</v>
      </c>
      <c r="C178" s="4"/>
      <c r="D178" s="4" t="s">
        <v>82</v>
      </c>
      <c r="E178" s="27">
        <v>30000000</v>
      </c>
      <c r="F178" s="27">
        <v>30000000</v>
      </c>
      <c r="G178" s="4">
        <f t="shared" si="37"/>
        <v>100</v>
      </c>
      <c r="H178" s="17">
        <f t="shared" si="38"/>
        <v>0</v>
      </c>
      <c r="I178" s="4"/>
      <c r="J178" s="4">
        <v>100</v>
      </c>
      <c r="K178" s="4"/>
      <c r="L178" s="4"/>
      <c r="M178" s="4"/>
      <c r="N178" s="4"/>
    </row>
    <row r="179" spans="1:14">
      <c r="A179" s="4"/>
      <c r="B179" s="4" t="s">
        <v>147</v>
      </c>
      <c r="C179" s="4"/>
      <c r="D179" s="4" t="s">
        <v>99</v>
      </c>
      <c r="E179" s="28">
        <v>100000000</v>
      </c>
      <c r="F179" s="28">
        <v>100000000</v>
      </c>
      <c r="G179" s="4">
        <f t="shared" ref="G179:G189" si="39">F179/E179*100</f>
        <v>100</v>
      </c>
      <c r="H179" s="17">
        <f t="shared" si="38"/>
        <v>0</v>
      </c>
      <c r="I179" s="4">
        <f t="shared" ref="I179:I189" si="40">H179/E179*100</f>
        <v>0</v>
      </c>
      <c r="J179" s="4">
        <v>100</v>
      </c>
      <c r="K179" s="4"/>
      <c r="L179" s="4"/>
      <c r="M179" s="4"/>
      <c r="N179" s="4"/>
    </row>
    <row r="180" spans="1:14">
      <c r="A180" s="4"/>
      <c r="B180" s="4"/>
      <c r="C180" s="4"/>
      <c r="D180" s="4"/>
      <c r="E180" s="28"/>
      <c r="F180" s="28"/>
      <c r="G180" s="4"/>
      <c r="H180" s="17"/>
      <c r="I180" s="4"/>
      <c r="J180" s="4"/>
      <c r="K180" s="4"/>
      <c r="L180" s="4"/>
      <c r="M180" s="4"/>
      <c r="N180" s="4"/>
    </row>
    <row r="181" spans="1:14">
      <c r="A181" s="4"/>
      <c r="B181" s="10" t="s">
        <v>161</v>
      </c>
      <c r="C181" s="4"/>
      <c r="D181" s="4"/>
      <c r="E181" s="28"/>
      <c r="F181" s="28"/>
      <c r="G181" s="4"/>
      <c r="H181" s="17"/>
      <c r="I181" s="4"/>
      <c r="J181" s="4"/>
      <c r="K181" s="4"/>
      <c r="L181" s="4"/>
      <c r="M181" s="4"/>
      <c r="N181" s="4"/>
    </row>
    <row r="182" spans="1:14">
      <c r="A182" s="4"/>
      <c r="B182" s="4" t="s">
        <v>85</v>
      </c>
      <c r="C182" s="4">
        <v>1</v>
      </c>
      <c r="D182" s="4" t="s">
        <v>91</v>
      </c>
      <c r="E182" s="28">
        <v>15250000</v>
      </c>
      <c r="F182" s="28">
        <v>14850000</v>
      </c>
      <c r="G182" s="4"/>
      <c r="H182" s="17">
        <f t="shared" si="38"/>
        <v>400000</v>
      </c>
      <c r="I182" s="38">
        <f t="shared" si="40"/>
        <v>2.622950819672131</v>
      </c>
      <c r="J182" s="4"/>
      <c r="K182" s="4"/>
      <c r="L182" s="4"/>
      <c r="M182" s="4"/>
      <c r="N182" s="4"/>
    </row>
    <row r="183" spans="1:14">
      <c r="A183" s="4"/>
      <c r="B183" s="4" t="s">
        <v>112</v>
      </c>
      <c r="C183" s="4">
        <v>1</v>
      </c>
      <c r="D183" s="4" t="s">
        <v>91</v>
      </c>
      <c r="E183" s="28">
        <v>15250000</v>
      </c>
      <c r="F183" s="28">
        <v>14850000</v>
      </c>
      <c r="G183" s="4"/>
      <c r="H183" s="17">
        <f t="shared" si="38"/>
        <v>400000</v>
      </c>
      <c r="I183" s="38">
        <f t="shared" si="40"/>
        <v>2.622950819672131</v>
      </c>
      <c r="J183" s="4"/>
      <c r="K183" s="4"/>
      <c r="L183" s="4"/>
      <c r="M183" s="4"/>
      <c r="N183" s="4"/>
    </row>
    <row r="184" spans="1:14">
      <c r="A184" s="4"/>
      <c r="B184" s="4"/>
      <c r="C184" s="4"/>
      <c r="D184" s="4"/>
      <c r="E184" s="28"/>
      <c r="F184" s="28"/>
      <c r="G184" s="4"/>
      <c r="H184" s="17"/>
      <c r="I184" s="4"/>
      <c r="J184" s="4"/>
      <c r="K184" s="4"/>
      <c r="L184" s="4"/>
      <c r="M184" s="4"/>
      <c r="N184" s="4"/>
    </row>
    <row r="185" spans="1:14">
      <c r="A185" s="4"/>
      <c r="B185" s="10" t="s">
        <v>159</v>
      </c>
      <c r="C185" s="4"/>
      <c r="D185" s="4"/>
      <c r="E185" s="28"/>
      <c r="F185" s="28"/>
      <c r="G185" s="4"/>
      <c r="H185" s="17"/>
      <c r="I185" s="4"/>
      <c r="J185" s="4"/>
      <c r="K185" s="4"/>
      <c r="L185" s="4"/>
      <c r="M185" s="4"/>
      <c r="N185" s="4"/>
    </row>
    <row r="186" spans="1:14" ht="26.25" customHeight="1">
      <c r="A186" s="4"/>
      <c r="B186" s="4" t="s">
        <v>156</v>
      </c>
      <c r="C186" s="4">
        <v>1</v>
      </c>
      <c r="D186" s="4" t="s">
        <v>91</v>
      </c>
      <c r="E186" s="28">
        <v>1080000</v>
      </c>
      <c r="F186" s="43">
        <v>810000</v>
      </c>
      <c r="G186" s="4">
        <f t="shared" si="39"/>
        <v>75</v>
      </c>
      <c r="H186" s="17">
        <f t="shared" ref="H186:H189" si="41">E186-F186</f>
        <v>270000</v>
      </c>
      <c r="I186" s="4">
        <f t="shared" si="40"/>
        <v>25</v>
      </c>
      <c r="J186" s="4"/>
      <c r="K186" s="4"/>
      <c r="L186" s="4"/>
      <c r="M186" s="4"/>
      <c r="N186" s="71" t="s">
        <v>120</v>
      </c>
    </row>
    <row r="187" spans="1:14">
      <c r="A187" s="4"/>
      <c r="B187" s="4" t="s">
        <v>157</v>
      </c>
      <c r="C187" s="4">
        <v>1</v>
      </c>
      <c r="D187" s="4" t="s">
        <v>91</v>
      </c>
      <c r="E187" s="28">
        <v>1000000</v>
      </c>
      <c r="F187" s="43">
        <v>750000</v>
      </c>
      <c r="G187" s="4">
        <f t="shared" si="39"/>
        <v>75</v>
      </c>
      <c r="H187" s="17">
        <f t="shared" si="41"/>
        <v>250000</v>
      </c>
      <c r="I187" s="4">
        <f t="shared" si="40"/>
        <v>25</v>
      </c>
      <c r="J187" s="4"/>
      <c r="K187" s="4"/>
      <c r="L187" s="4"/>
      <c r="M187" s="4"/>
      <c r="N187" s="72"/>
    </row>
    <row r="188" spans="1:14">
      <c r="A188" s="4"/>
      <c r="B188" s="4" t="s">
        <v>158</v>
      </c>
      <c r="C188" s="4">
        <v>1</v>
      </c>
      <c r="D188" s="4" t="s">
        <v>91</v>
      </c>
      <c r="E188" s="28">
        <v>500000</v>
      </c>
      <c r="F188" s="43"/>
      <c r="G188" s="4">
        <f t="shared" si="39"/>
        <v>0</v>
      </c>
      <c r="H188" s="17">
        <f t="shared" si="41"/>
        <v>500000</v>
      </c>
      <c r="I188" s="4">
        <f t="shared" si="40"/>
        <v>100</v>
      </c>
      <c r="J188" s="4"/>
      <c r="K188" s="4"/>
      <c r="L188" s="4"/>
      <c r="M188" s="4"/>
      <c r="N188" s="73"/>
    </row>
    <row r="189" spans="1:14">
      <c r="A189" s="1"/>
      <c r="B189" s="23" t="s">
        <v>32</v>
      </c>
      <c r="C189" s="1"/>
      <c r="D189" s="1"/>
      <c r="E189" s="20">
        <f>SUM(E174:E188)</f>
        <v>338080000</v>
      </c>
      <c r="F189" s="20">
        <f>SUM(F174:F187)</f>
        <v>336260000</v>
      </c>
      <c r="G189" s="45">
        <f t="shared" si="39"/>
        <v>99.461665877898724</v>
      </c>
      <c r="H189" s="31">
        <f t="shared" si="41"/>
        <v>1820000</v>
      </c>
      <c r="I189" s="39">
        <f t="shared" si="40"/>
        <v>0.53833412210127785</v>
      </c>
      <c r="J189" s="4"/>
      <c r="K189" s="4"/>
      <c r="L189" s="4"/>
      <c r="M189" s="4"/>
      <c r="N189" s="4"/>
    </row>
    <row r="190" spans="1:14">
      <c r="A190" s="1"/>
      <c r="B190" s="35" t="s">
        <v>27</v>
      </c>
      <c r="C190" s="1"/>
      <c r="D190" s="1"/>
      <c r="E190" s="68"/>
      <c r="F190" s="1"/>
      <c r="G190" s="1"/>
      <c r="H190" s="1"/>
      <c r="I190" s="1"/>
      <c r="J190" s="4"/>
      <c r="K190" s="4"/>
      <c r="L190" s="4"/>
      <c r="M190" s="4"/>
      <c r="N190" s="4"/>
    </row>
    <row r="191" spans="1:14">
      <c r="A191" s="1"/>
      <c r="B191" s="1" t="s">
        <v>28</v>
      </c>
      <c r="C191" s="1"/>
      <c r="D191" s="1"/>
      <c r="E191" s="1"/>
      <c r="F191" s="1"/>
      <c r="G191" s="1"/>
      <c r="H191" s="1"/>
      <c r="I191" s="1"/>
      <c r="J191" s="4"/>
      <c r="K191" s="4"/>
      <c r="L191" s="4"/>
      <c r="M191" s="4"/>
      <c r="N191" s="4"/>
    </row>
    <row r="192" spans="1:14" ht="30">
      <c r="A192" s="1"/>
      <c r="B192" s="7" t="s">
        <v>50</v>
      </c>
      <c r="C192" s="8">
        <v>35</v>
      </c>
      <c r="D192" s="8" t="s">
        <v>29</v>
      </c>
      <c r="E192" s="74">
        <v>32058000</v>
      </c>
      <c r="F192" s="8">
        <v>8014500</v>
      </c>
      <c r="G192" s="8">
        <f>F192/E192*100</f>
        <v>25</v>
      </c>
      <c r="H192" s="8">
        <f>E192-F192</f>
        <v>24043500</v>
      </c>
      <c r="I192" s="8">
        <f>H192/E192*100</f>
        <v>75</v>
      </c>
      <c r="J192" s="4"/>
      <c r="K192" s="4"/>
      <c r="L192" s="4"/>
      <c r="M192" s="4"/>
      <c r="N192" s="4"/>
    </row>
    <row r="193" spans="1:14" ht="30">
      <c r="A193" s="1"/>
      <c r="B193" s="7" t="s">
        <v>51</v>
      </c>
      <c r="C193" s="8">
        <v>35</v>
      </c>
      <c r="D193" s="8" t="s">
        <v>29</v>
      </c>
      <c r="E193" s="75"/>
      <c r="F193" s="8">
        <v>8014500</v>
      </c>
      <c r="G193" s="8">
        <f>F193/E192*100</f>
        <v>25</v>
      </c>
      <c r="H193" s="8">
        <f>H192-F193</f>
        <v>16029000</v>
      </c>
      <c r="I193" s="8">
        <f>H193/E192*100</f>
        <v>50</v>
      </c>
      <c r="J193" s="4"/>
      <c r="K193" s="4"/>
      <c r="L193" s="4"/>
      <c r="M193" s="4"/>
      <c r="N193" s="4"/>
    </row>
    <row r="194" spans="1:14" ht="30">
      <c r="A194" s="1"/>
      <c r="B194" s="7" t="s">
        <v>98</v>
      </c>
      <c r="C194" s="8">
        <v>35</v>
      </c>
      <c r="D194" s="8" t="s">
        <v>29</v>
      </c>
      <c r="E194" s="76"/>
      <c r="F194" s="8">
        <v>10520000</v>
      </c>
      <c r="G194" s="8">
        <f>F194/E192*100</f>
        <v>32.815521866616763</v>
      </c>
      <c r="H194" s="8">
        <f>H193-F194</f>
        <v>5509000</v>
      </c>
      <c r="I194" s="8">
        <f>H194/E192*100</f>
        <v>17.184478133383244</v>
      </c>
      <c r="J194" s="4"/>
      <c r="K194" s="4"/>
      <c r="L194" s="4"/>
      <c r="M194" s="4"/>
      <c r="N194" s="4"/>
    </row>
    <row r="195" spans="1:14" s="11" customFormat="1">
      <c r="A195" s="82" t="s">
        <v>32</v>
      </c>
      <c r="B195" s="83"/>
      <c r="C195" s="13">
        <v>35</v>
      </c>
      <c r="D195" s="13" t="s">
        <v>29</v>
      </c>
      <c r="E195" s="13">
        <v>32058000</v>
      </c>
      <c r="F195" s="13">
        <f>F194+F193+F192</f>
        <v>26549000</v>
      </c>
      <c r="G195" s="8">
        <f t="shared" ref="G195" si="42">F195/E195*100</f>
        <v>82.815521866616763</v>
      </c>
      <c r="H195" s="13">
        <f>E195-F195</f>
        <v>5509000</v>
      </c>
      <c r="I195" s="8">
        <f t="shared" ref="I195" si="43">H195/E195*100</f>
        <v>17.184478133383244</v>
      </c>
      <c r="J195" s="10"/>
      <c r="K195" s="10"/>
      <c r="L195" s="10"/>
      <c r="M195" s="10"/>
      <c r="N195" s="10"/>
    </row>
    <row r="196" spans="1:14" s="11" customFormat="1" ht="14.25">
      <c r="A196" s="46"/>
      <c r="B196" s="40" t="s">
        <v>81</v>
      </c>
      <c r="C196" s="24"/>
      <c r="D196" s="24"/>
      <c r="E196" s="24">
        <f>E195+E189</f>
        <v>370138000</v>
      </c>
      <c r="F196" s="24">
        <f>F195+F189</f>
        <v>362809000</v>
      </c>
      <c r="G196" s="24">
        <f>F196/E196*100</f>
        <v>98.019927702640643</v>
      </c>
      <c r="H196" s="24">
        <f>E196-F196</f>
        <v>7329000</v>
      </c>
      <c r="I196" s="24">
        <f>H196/E196*100</f>
        <v>1.9800722973593632</v>
      </c>
      <c r="J196" s="42"/>
      <c r="K196" s="42"/>
      <c r="L196" s="42"/>
      <c r="M196" s="42"/>
      <c r="N196" s="42"/>
    </row>
    <row r="197" spans="1:14">
      <c r="A197" s="58">
        <v>8</v>
      </c>
      <c r="B197" s="58" t="s">
        <v>52</v>
      </c>
      <c r="C197" s="65"/>
      <c r="D197" s="65"/>
      <c r="E197" s="66"/>
      <c r="F197" s="65"/>
      <c r="G197" s="65"/>
      <c r="H197" s="65"/>
      <c r="I197" s="65"/>
      <c r="J197" s="65"/>
      <c r="K197" s="65"/>
      <c r="L197" s="65"/>
      <c r="M197" s="65"/>
      <c r="N197" s="65"/>
    </row>
    <row r="198" spans="1:14">
      <c r="A198" s="4"/>
      <c r="B198" s="10" t="s">
        <v>25</v>
      </c>
      <c r="C198" s="4"/>
      <c r="D198" s="4"/>
      <c r="E198" s="19"/>
      <c r="F198" s="4"/>
      <c r="G198" s="4"/>
      <c r="H198" s="4"/>
      <c r="I198" s="4"/>
      <c r="J198" s="4"/>
      <c r="K198" s="4"/>
      <c r="L198" s="4"/>
      <c r="M198" s="4"/>
      <c r="N198" s="4"/>
    </row>
    <row r="199" spans="1:14">
      <c r="A199" s="4"/>
      <c r="B199" s="4" t="s">
        <v>26</v>
      </c>
      <c r="C199" s="4"/>
      <c r="D199" s="5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>
      <c r="A200" s="4"/>
      <c r="B200" s="61"/>
      <c r="C200" s="4"/>
      <c r="D200" s="5"/>
      <c r="E200" s="61"/>
      <c r="F200" s="61"/>
      <c r="G200" s="4"/>
      <c r="H200" s="4"/>
      <c r="I200" s="4"/>
      <c r="J200" s="4"/>
      <c r="K200" s="4"/>
      <c r="L200" s="4"/>
      <c r="M200" s="4"/>
      <c r="N200" s="4"/>
    </row>
    <row r="201" spans="1:14">
      <c r="A201" s="4"/>
      <c r="B201" s="63" t="s">
        <v>160</v>
      </c>
      <c r="C201" s="4"/>
      <c r="D201" s="5"/>
      <c r="E201" s="61"/>
      <c r="F201" s="61"/>
      <c r="G201" s="4"/>
      <c r="H201" s="4"/>
      <c r="I201" s="4"/>
      <c r="J201" s="4"/>
      <c r="K201" s="4"/>
      <c r="L201" s="4"/>
      <c r="M201" s="4"/>
      <c r="N201" s="4"/>
    </row>
    <row r="202" spans="1:14">
      <c r="A202" s="4"/>
      <c r="B202" s="56" t="s">
        <v>123</v>
      </c>
      <c r="C202" s="4">
        <v>425</v>
      </c>
      <c r="D202" s="4" t="s">
        <v>89</v>
      </c>
      <c r="E202" s="27">
        <v>140000000</v>
      </c>
      <c r="F202" s="27">
        <v>140000000</v>
      </c>
      <c r="G202" s="4">
        <f>F202/E202*100</f>
        <v>100</v>
      </c>
      <c r="H202" s="17">
        <f>E202-F202</f>
        <v>0</v>
      </c>
      <c r="I202" s="4">
        <f>H202/E202*100</f>
        <v>0</v>
      </c>
      <c r="J202" s="4">
        <v>100</v>
      </c>
      <c r="K202" s="4">
        <v>23</v>
      </c>
      <c r="L202" s="4">
        <v>24</v>
      </c>
      <c r="M202" s="28">
        <v>56400000</v>
      </c>
      <c r="N202" s="4"/>
    </row>
    <row r="203" spans="1:14">
      <c r="A203" s="4"/>
      <c r="B203" s="56" t="s">
        <v>141</v>
      </c>
      <c r="C203" s="4">
        <v>195</v>
      </c>
      <c r="D203" s="4" t="s">
        <v>121</v>
      </c>
      <c r="E203" s="27">
        <v>61500000</v>
      </c>
      <c r="F203" s="27">
        <v>61500000</v>
      </c>
      <c r="G203" s="4">
        <f t="shared" ref="G203:G204" si="44">F203/E203*100</f>
        <v>100</v>
      </c>
      <c r="H203" s="17">
        <f t="shared" ref="H203:H208" si="45">E203-F203</f>
        <v>0</v>
      </c>
      <c r="I203" s="4">
        <f t="shared" ref="I203:I208" si="46">H203/E203*100</f>
        <v>0</v>
      </c>
      <c r="J203" s="4">
        <v>100</v>
      </c>
      <c r="K203" s="4">
        <v>16</v>
      </c>
      <c r="L203" s="4">
        <v>14</v>
      </c>
      <c r="M203" s="28">
        <v>23240000</v>
      </c>
      <c r="N203" s="4"/>
    </row>
    <row r="204" spans="1:14">
      <c r="A204" s="4"/>
      <c r="B204" s="56" t="s">
        <v>142</v>
      </c>
      <c r="C204" s="4">
        <v>282</v>
      </c>
      <c r="D204" s="4" t="s">
        <v>122</v>
      </c>
      <c r="E204" s="27">
        <v>80200000</v>
      </c>
      <c r="F204" s="27">
        <v>80200000</v>
      </c>
      <c r="G204" s="4">
        <f t="shared" si="44"/>
        <v>100</v>
      </c>
      <c r="H204" s="17">
        <f t="shared" si="45"/>
        <v>0</v>
      </c>
      <c r="I204" s="4">
        <f t="shared" si="46"/>
        <v>0</v>
      </c>
      <c r="J204" s="4">
        <v>100</v>
      </c>
      <c r="K204" s="4">
        <v>18</v>
      </c>
      <c r="L204" s="4">
        <v>17</v>
      </c>
      <c r="M204" s="28">
        <v>32300000</v>
      </c>
      <c r="N204" s="4"/>
    </row>
    <row r="205" spans="1:14">
      <c r="A205" s="4"/>
      <c r="B205" s="56"/>
      <c r="C205" s="4"/>
      <c r="D205" s="4"/>
      <c r="E205" s="27"/>
      <c r="F205" s="27"/>
      <c r="G205" s="4"/>
      <c r="H205" s="17"/>
      <c r="I205" s="4"/>
      <c r="J205" s="4"/>
      <c r="K205" s="4"/>
      <c r="L205" s="4"/>
      <c r="M205" s="4"/>
      <c r="N205" s="4"/>
    </row>
    <row r="206" spans="1:14">
      <c r="A206" s="4"/>
      <c r="B206" s="69" t="s">
        <v>161</v>
      </c>
      <c r="C206" s="4"/>
      <c r="D206" s="4"/>
      <c r="E206" s="27"/>
      <c r="F206" s="27"/>
      <c r="G206" s="4"/>
      <c r="H206" s="17"/>
      <c r="I206" s="4"/>
      <c r="J206" s="4"/>
      <c r="K206" s="4"/>
      <c r="L206" s="4"/>
      <c r="M206" s="4"/>
      <c r="N206" s="4"/>
    </row>
    <row r="207" spans="1:14">
      <c r="A207" s="4"/>
      <c r="B207" s="4" t="s">
        <v>85</v>
      </c>
      <c r="C207" s="4">
        <v>1</v>
      </c>
      <c r="D207" s="4" t="s">
        <v>91</v>
      </c>
      <c r="E207" s="28">
        <v>14085000</v>
      </c>
      <c r="F207" s="28">
        <v>14085000</v>
      </c>
      <c r="G207" s="4"/>
      <c r="H207" s="17">
        <f t="shared" si="45"/>
        <v>0</v>
      </c>
      <c r="I207" s="4">
        <f t="shared" si="46"/>
        <v>0</v>
      </c>
      <c r="J207" s="4"/>
      <c r="K207" s="4"/>
      <c r="L207" s="4"/>
      <c r="M207" s="4"/>
      <c r="N207" s="4"/>
    </row>
    <row r="208" spans="1:14">
      <c r="A208" s="4"/>
      <c r="B208" s="4" t="s">
        <v>112</v>
      </c>
      <c r="C208" s="4">
        <v>1</v>
      </c>
      <c r="D208" s="4" t="s">
        <v>91</v>
      </c>
      <c r="E208" s="28">
        <v>14085000</v>
      </c>
      <c r="F208" s="28">
        <v>14085000</v>
      </c>
      <c r="G208" s="4"/>
      <c r="H208" s="17">
        <f t="shared" si="45"/>
        <v>0</v>
      </c>
      <c r="I208" s="4">
        <f t="shared" si="46"/>
        <v>0</v>
      </c>
      <c r="J208" s="4"/>
      <c r="K208" s="4"/>
      <c r="L208" s="4"/>
      <c r="M208" s="4"/>
      <c r="N208" s="4"/>
    </row>
    <row r="209" spans="1:14">
      <c r="A209" s="4"/>
      <c r="B209" s="4"/>
      <c r="C209" s="4"/>
      <c r="D209" s="4"/>
      <c r="E209" s="28"/>
      <c r="F209" s="28"/>
      <c r="G209" s="4"/>
      <c r="H209" s="17"/>
      <c r="I209" s="4"/>
      <c r="J209" s="4"/>
      <c r="K209" s="4"/>
      <c r="L209" s="4"/>
      <c r="M209" s="4"/>
      <c r="N209" s="4"/>
    </row>
    <row r="210" spans="1:14">
      <c r="A210" s="4"/>
      <c r="B210" s="10" t="s">
        <v>159</v>
      </c>
      <c r="C210" s="4"/>
      <c r="D210" s="4"/>
      <c r="E210" s="28"/>
      <c r="F210" s="28"/>
      <c r="G210" s="4"/>
      <c r="H210" s="17"/>
      <c r="I210" s="4"/>
      <c r="J210" s="4"/>
      <c r="K210" s="4"/>
      <c r="L210" s="4"/>
      <c r="M210" s="4"/>
      <c r="N210" s="4"/>
    </row>
    <row r="211" spans="1:14" ht="26.25" customHeight="1">
      <c r="A211" s="4"/>
      <c r="B211" s="4" t="s">
        <v>156</v>
      </c>
      <c r="C211" s="4">
        <v>1</v>
      </c>
      <c r="D211" s="4" t="s">
        <v>91</v>
      </c>
      <c r="E211" s="28">
        <v>1620000</v>
      </c>
      <c r="F211" s="28">
        <v>540000</v>
      </c>
      <c r="G211" s="57">
        <f t="shared" ref="G211:G214" si="47">F211/E211*100</f>
        <v>33.333333333333329</v>
      </c>
      <c r="H211" s="17">
        <f t="shared" ref="H211:H213" si="48">E211-F211</f>
        <v>1080000</v>
      </c>
      <c r="I211" s="38">
        <f t="shared" ref="I211:I214" si="49">H211/E211*100</f>
        <v>66.666666666666657</v>
      </c>
      <c r="J211" s="4"/>
      <c r="K211" s="4"/>
      <c r="L211" s="4"/>
      <c r="M211" s="4"/>
      <c r="N211" s="71" t="s">
        <v>124</v>
      </c>
    </row>
    <row r="212" spans="1:14">
      <c r="A212" s="4"/>
      <c r="B212" s="4" t="s">
        <v>157</v>
      </c>
      <c r="C212" s="4">
        <v>1</v>
      </c>
      <c r="D212" s="4" t="s">
        <v>91</v>
      </c>
      <c r="E212" s="28">
        <v>1500000</v>
      </c>
      <c r="F212" s="28">
        <v>500000</v>
      </c>
      <c r="G212" s="57">
        <f t="shared" si="47"/>
        <v>33.333333333333329</v>
      </c>
      <c r="H212" s="17">
        <f t="shared" si="48"/>
        <v>1000000</v>
      </c>
      <c r="I212" s="57">
        <f t="shared" si="49"/>
        <v>66.666666666666657</v>
      </c>
      <c r="J212" s="4"/>
      <c r="K212" s="4"/>
      <c r="L212" s="4"/>
      <c r="M212" s="4"/>
      <c r="N212" s="72"/>
    </row>
    <row r="213" spans="1:14">
      <c r="A213" s="4"/>
      <c r="B213" s="4" t="s">
        <v>158</v>
      </c>
      <c r="C213" s="4">
        <v>1</v>
      </c>
      <c r="D213" s="4" t="s">
        <v>91</v>
      </c>
      <c r="E213" s="28">
        <v>750000</v>
      </c>
      <c r="F213" s="43"/>
      <c r="G213" s="4">
        <f t="shared" si="47"/>
        <v>0</v>
      </c>
      <c r="H213" s="17">
        <f t="shared" si="48"/>
        <v>750000</v>
      </c>
      <c r="I213" s="4">
        <f t="shared" si="49"/>
        <v>100</v>
      </c>
      <c r="J213" s="4"/>
      <c r="K213" s="4"/>
      <c r="L213" s="4"/>
      <c r="M213" s="4"/>
      <c r="N213" s="73"/>
    </row>
    <row r="214" spans="1:14">
      <c r="A214" s="1"/>
      <c r="B214" s="23" t="s">
        <v>32</v>
      </c>
      <c r="C214" s="1"/>
      <c r="D214" s="1"/>
      <c r="E214" s="20">
        <f>SUM(E202:E213)</f>
        <v>313740000</v>
      </c>
      <c r="F214" s="20">
        <f>SUM(F202:F213)</f>
        <v>310910000</v>
      </c>
      <c r="G214" s="39">
        <f t="shared" si="47"/>
        <v>99.097979218461134</v>
      </c>
      <c r="H214" s="31">
        <f>E214-F214</f>
        <v>2830000</v>
      </c>
      <c r="I214" s="39">
        <f t="shared" si="49"/>
        <v>0.9020207815388539</v>
      </c>
      <c r="J214" s="4"/>
      <c r="K214" s="4"/>
      <c r="L214" s="4"/>
      <c r="M214" s="4"/>
      <c r="N214" s="4"/>
    </row>
    <row r="215" spans="1:14">
      <c r="A215" s="1"/>
      <c r="B215" s="35" t="s">
        <v>27</v>
      </c>
      <c r="C215" s="1"/>
      <c r="D215" s="1"/>
      <c r="E215" s="70"/>
      <c r="F215" s="1"/>
      <c r="G215" s="1"/>
      <c r="H215" s="1"/>
      <c r="I215" s="1"/>
      <c r="J215" s="4"/>
      <c r="K215" s="4"/>
      <c r="L215" s="4"/>
      <c r="M215" s="4"/>
      <c r="N215" s="4"/>
    </row>
    <row r="216" spans="1:14">
      <c r="A216" s="1"/>
      <c r="B216" s="1" t="s">
        <v>28</v>
      </c>
      <c r="C216" s="1"/>
      <c r="D216" s="1"/>
      <c r="E216" s="1"/>
      <c r="F216" s="1"/>
      <c r="G216" s="1"/>
      <c r="H216" s="1"/>
      <c r="I216" s="1"/>
      <c r="J216" s="4"/>
      <c r="K216" s="4"/>
      <c r="L216" s="4"/>
      <c r="M216" s="4"/>
      <c r="N216" s="4"/>
    </row>
    <row r="217" spans="1:14" ht="30">
      <c r="A217" s="1"/>
      <c r="B217" s="7" t="s">
        <v>53</v>
      </c>
      <c r="C217" s="8">
        <v>50</v>
      </c>
      <c r="D217" s="8" t="s">
        <v>29</v>
      </c>
      <c r="E217" s="74">
        <v>56398000</v>
      </c>
      <c r="F217" s="8">
        <v>13835000</v>
      </c>
      <c r="G217" s="8">
        <f>F217/E217*100</f>
        <v>24.531011738004892</v>
      </c>
      <c r="H217" s="8">
        <f>E217-F217</f>
        <v>42563000</v>
      </c>
      <c r="I217" s="8">
        <f>H217/E217*100</f>
        <v>75.468988261995108</v>
      </c>
      <c r="J217" s="4"/>
      <c r="K217" s="4"/>
      <c r="L217" s="4"/>
      <c r="M217" s="4"/>
      <c r="N217" s="4"/>
    </row>
    <row r="218" spans="1:14" ht="30">
      <c r="A218" s="1"/>
      <c r="B218" s="7" t="s">
        <v>54</v>
      </c>
      <c r="C218" s="8">
        <v>50</v>
      </c>
      <c r="D218" s="8" t="s">
        <v>29</v>
      </c>
      <c r="E218" s="75"/>
      <c r="F218" s="8">
        <v>13835000</v>
      </c>
      <c r="G218" s="8">
        <f>F218/E217*100</f>
        <v>24.531011738004892</v>
      </c>
      <c r="H218" s="8">
        <f>H217-F218</f>
        <v>28728000</v>
      </c>
      <c r="I218" s="8">
        <f>H218/E217*100</f>
        <v>50.937976523990216</v>
      </c>
      <c r="J218" s="4"/>
      <c r="K218" s="4"/>
      <c r="L218" s="4"/>
      <c r="M218" s="4"/>
      <c r="N218" s="4"/>
    </row>
    <row r="219" spans="1:14" ht="30">
      <c r="A219" s="1"/>
      <c r="B219" s="7" t="s">
        <v>100</v>
      </c>
      <c r="C219" s="8">
        <v>50</v>
      </c>
      <c r="D219" s="8" t="s">
        <v>29</v>
      </c>
      <c r="E219" s="75"/>
      <c r="F219" s="8">
        <v>13835000</v>
      </c>
      <c r="G219" s="8">
        <f>F219/E217*100</f>
        <v>24.531011738004892</v>
      </c>
      <c r="H219" s="8">
        <f t="shared" ref="H219:H220" si="50">H218-F219</f>
        <v>14893000</v>
      </c>
      <c r="I219" s="8">
        <f>H219/E217*100</f>
        <v>26.40696478598532</v>
      </c>
      <c r="J219" s="4"/>
      <c r="K219" s="4"/>
      <c r="L219" s="4"/>
      <c r="M219" s="4"/>
      <c r="N219" s="4"/>
    </row>
    <row r="220" spans="1:14">
      <c r="A220" s="1"/>
      <c r="B220" s="7" t="s">
        <v>55</v>
      </c>
      <c r="C220" s="8">
        <v>50</v>
      </c>
      <c r="D220" s="8" t="s">
        <v>29</v>
      </c>
      <c r="E220" s="76"/>
      <c r="F220" s="8">
        <v>13835000</v>
      </c>
      <c r="G220" s="8">
        <f>F220/E217*100</f>
        <v>24.531011738004892</v>
      </c>
      <c r="H220" s="8">
        <f t="shared" si="50"/>
        <v>1058000</v>
      </c>
      <c r="I220" s="8">
        <f>H220/E217*100</f>
        <v>1.8759530479804249</v>
      </c>
      <c r="J220" s="4"/>
      <c r="K220" s="4"/>
      <c r="L220" s="4"/>
      <c r="M220" s="4"/>
      <c r="N220" s="4"/>
    </row>
    <row r="221" spans="1:14" s="11" customFormat="1">
      <c r="A221" s="82" t="s">
        <v>32</v>
      </c>
      <c r="B221" s="83"/>
      <c r="C221" s="13">
        <v>50</v>
      </c>
      <c r="D221" s="13" t="s">
        <v>29</v>
      </c>
      <c r="E221" s="13">
        <v>56398000</v>
      </c>
      <c r="F221" s="13">
        <f>F217+F218+F219+F220</f>
        <v>55340000</v>
      </c>
      <c r="G221" s="13">
        <f t="shared" ref="G221" si="51">F221/E221*100</f>
        <v>98.124046952019569</v>
      </c>
      <c r="H221" s="13">
        <f>E221-F221</f>
        <v>1058000</v>
      </c>
      <c r="I221" s="8">
        <f t="shared" ref="I221" si="52">H221/E221*100</f>
        <v>1.8759530479804249</v>
      </c>
      <c r="J221" s="10"/>
      <c r="K221" s="10"/>
      <c r="L221" s="10"/>
      <c r="M221" s="10"/>
      <c r="N221" s="10"/>
    </row>
    <row r="222" spans="1:14" s="11" customFormat="1" ht="14.25">
      <c r="A222" s="46"/>
      <c r="B222" s="40" t="s">
        <v>81</v>
      </c>
      <c r="C222" s="24"/>
      <c r="D222" s="24"/>
      <c r="E222" s="24">
        <f>E221+E214</f>
        <v>370138000</v>
      </c>
      <c r="F222" s="24">
        <f>F221+F214</f>
        <v>366250000</v>
      </c>
      <c r="G222" s="24">
        <f>F222/E222*100</f>
        <v>98.949580967098754</v>
      </c>
      <c r="H222" s="24">
        <f>E222-F222</f>
        <v>3888000</v>
      </c>
      <c r="I222" s="24">
        <f>H222/E222*100</f>
        <v>1.0504190329012422</v>
      </c>
      <c r="J222" s="42"/>
      <c r="K222" s="42"/>
      <c r="L222" s="42"/>
      <c r="M222" s="42"/>
      <c r="N222" s="42"/>
    </row>
    <row r="223" spans="1:14">
      <c r="A223" s="58">
        <v>9</v>
      </c>
      <c r="B223" s="58" t="s">
        <v>56</v>
      </c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</row>
    <row r="224" spans="1:14">
      <c r="A224" s="4"/>
      <c r="B224" s="10" t="s">
        <v>25</v>
      </c>
      <c r="C224" s="4"/>
      <c r="D224" s="4"/>
      <c r="E224" s="19"/>
      <c r="F224" s="4"/>
      <c r="G224" s="4"/>
      <c r="H224" s="4"/>
      <c r="I224" s="4"/>
      <c r="J224" s="4"/>
      <c r="K224" s="4"/>
      <c r="L224" s="4"/>
      <c r="M224" s="4"/>
      <c r="N224" s="4"/>
    </row>
    <row r="225" spans="1:14">
      <c r="A225" s="4"/>
      <c r="B225" s="4" t="s">
        <v>26</v>
      </c>
      <c r="C225" s="4"/>
      <c r="D225" s="5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>
      <c r="A226" s="4"/>
      <c r="B226" s="61"/>
      <c r="C226" s="4"/>
      <c r="D226" s="5"/>
      <c r="E226" s="61"/>
      <c r="F226" s="61"/>
      <c r="G226" s="4"/>
      <c r="H226" s="4"/>
      <c r="I226" s="4"/>
      <c r="J226" s="4"/>
      <c r="K226" s="4"/>
      <c r="L226" s="4"/>
      <c r="M226" s="4"/>
      <c r="N226" s="4"/>
    </row>
    <row r="227" spans="1:14">
      <c r="A227" s="4"/>
      <c r="B227" s="63" t="s">
        <v>160</v>
      </c>
      <c r="C227" s="4"/>
      <c r="D227" s="5"/>
      <c r="E227" s="61"/>
      <c r="F227" s="61"/>
      <c r="G227" s="4"/>
      <c r="H227" s="4"/>
      <c r="I227" s="4"/>
      <c r="J227" s="4"/>
      <c r="K227" s="4"/>
      <c r="L227" s="4"/>
      <c r="M227" s="4"/>
      <c r="N227" s="4"/>
    </row>
    <row r="228" spans="1:14">
      <c r="A228" s="4"/>
      <c r="B228" s="56" t="s">
        <v>125</v>
      </c>
      <c r="C228" s="4">
        <v>261</v>
      </c>
      <c r="D228" s="4" t="s">
        <v>89</v>
      </c>
      <c r="E228" s="27">
        <v>68500000</v>
      </c>
      <c r="F228" s="27">
        <v>68500000</v>
      </c>
      <c r="G228" s="4">
        <f>F228/E228*100</f>
        <v>100</v>
      </c>
      <c r="H228" s="17">
        <f>E228-F228</f>
        <v>0</v>
      </c>
      <c r="I228" s="4">
        <f>H228/E228*100</f>
        <v>0</v>
      </c>
      <c r="J228" s="4">
        <v>100</v>
      </c>
      <c r="K228" s="4">
        <v>16</v>
      </c>
      <c r="L228" s="4">
        <v>17</v>
      </c>
      <c r="M228" s="28">
        <v>28220000</v>
      </c>
      <c r="N228" s="4"/>
    </row>
    <row r="229" spans="1:14">
      <c r="A229" s="4"/>
      <c r="B229" s="56" t="s">
        <v>139</v>
      </c>
      <c r="C229" s="4">
        <v>213</v>
      </c>
      <c r="D229" s="4" t="s">
        <v>89</v>
      </c>
      <c r="E229" s="27">
        <v>64500000</v>
      </c>
      <c r="F229" s="27">
        <v>64500000</v>
      </c>
      <c r="G229" s="4">
        <f>F229/E229*100</f>
        <v>100</v>
      </c>
      <c r="H229" s="17">
        <f t="shared" ref="H229:H233" si="53">E229-F229</f>
        <v>0</v>
      </c>
      <c r="I229" s="4">
        <f t="shared" ref="I229:I233" si="54">H229/E229*100</f>
        <v>0</v>
      </c>
      <c r="J229" s="4">
        <v>100</v>
      </c>
      <c r="K229" s="4">
        <v>16</v>
      </c>
      <c r="L229" s="4">
        <v>16</v>
      </c>
      <c r="M229" s="28">
        <v>26560000</v>
      </c>
      <c r="N229" s="4"/>
    </row>
    <row r="230" spans="1:14">
      <c r="A230" s="4"/>
      <c r="B230" s="4" t="s">
        <v>140</v>
      </c>
      <c r="C230" s="4">
        <v>567</v>
      </c>
      <c r="D230" s="4" t="s">
        <v>90</v>
      </c>
      <c r="E230" s="28">
        <v>150000000</v>
      </c>
      <c r="F230" s="28">
        <v>150000000</v>
      </c>
      <c r="G230" s="4">
        <f t="shared" ref="G230:G240" si="55">F230/E230*100</f>
        <v>100</v>
      </c>
      <c r="H230" s="17">
        <f t="shared" si="53"/>
        <v>0</v>
      </c>
      <c r="I230" s="4">
        <f t="shared" si="54"/>
        <v>0</v>
      </c>
      <c r="J230" s="4">
        <v>100</v>
      </c>
      <c r="K230" s="4">
        <v>12</v>
      </c>
      <c r="L230" s="4">
        <v>20</v>
      </c>
      <c r="M230" s="28">
        <v>26000000</v>
      </c>
      <c r="N230" s="4"/>
    </row>
    <row r="231" spans="1:14">
      <c r="A231" s="4"/>
      <c r="B231" s="4"/>
      <c r="C231" s="4"/>
      <c r="D231" s="4"/>
      <c r="E231" s="28"/>
      <c r="F231" s="28"/>
      <c r="G231" s="4"/>
      <c r="H231" s="17"/>
      <c r="I231" s="4"/>
      <c r="J231" s="4"/>
      <c r="K231" s="4"/>
      <c r="L231" s="4"/>
      <c r="M231" s="4"/>
      <c r="N231" s="4"/>
    </row>
    <row r="232" spans="1:14">
      <c r="A232" s="4"/>
      <c r="B232" s="10" t="s">
        <v>161</v>
      </c>
      <c r="C232" s="4"/>
      <c r="D232" s="4"/>
      <c r="E232" s="28"/>
      <c r="F232" s="28"/>
      <c r="G232" s="4"/>
      <c r="H232" s="17"/>
      <c r="I232" s="4"/>
      <c r="J232" s="4"/>
      <c r="K232" s="4"/>
      <c r="L232" s="4"/>
      <c r="M232" s="4"/>
      <c r="N232" s="4"/>
    </row>
    <row r="233" spans="1:14">
      <c r="A233" s="4"/>
      <c r="B233" s="4" t="s">
        <v>85</v>
      </c>
      <c r="C233" s="4">
        <v>1</v>
      </c>
      <c r="D233" s="4" t="s">
        <v>91</v>
      </c>
      <c r="E233" s="28">
        <v>14150000</v>
      </c>
      <c r="F233" s="28">
        <v>14150000</v>
      </c>
      <c r="G233" s="4">
        <f t="shared" si="55"/>
        <v>100</v>
      </c>
      <c r="H233" s="17">
        <f t="shared" si="53"/>
        <v>0</v>
      </c>
      <c r="I233" s="4">
        <f t="shared" si="54"/>
        <v>0</v>
      </c>
      <c r="J233" s="4"/>
      <c r="K233" s="4"/>
      <c r="L233" s="4"/>
      <c r="M233" s="4"/>
      <c r="N233" s="4"/>
    </row>
    <row r="234" spans="1:14">
      <c r="A234" s="4"/>
      <c r="B234" s="4" t="s">
        <v>112</v>
      </c>
      <c r="C234" s="4">
        <v>1</v>
      </c>
      <c r="D234" s="4" t="s">
        <v>91</v>
      </c>
      <c r="E234" s="28">
        <v>14150000</v>
      </c>
      <c r="F234" s="28">
        <v>14150000</v>
      </c>
      <c r="G234" s="4"/>
      <c r="H234" s="17"/>
      <c r="I234" s="4"/>
      <c r="J234" s="4"/>
      <c r="K234" s="4"/>
      <c r="L234" s="4"/>
      <c r="M234" s="4"/>
      <c r="N234" s="4"/>
    </row>
    <row r="235" spans="1:14">
      <c r="A235" s="4"/>
      <c r="B235" s="4"/>
      <c r="C235" s="4"/>
      <c r="D235" s="4"/>
      <c r="E235" s="28"/>
      <c r="F235" s="28"/>
      <c r="G235" s="4"/>
      <c r="H235" s="17"/>
      <c r="I235" s="4"/>
      <c r="J235" s="4"/>
      <c r="K235" s="4"/>
      <c r="L235" s="4"/>
      <c r="M235" s="4"/>
      <c r="N235" s="4"/>
    </row>
    <row r="236" spans="1:14">
      <c r="A236" s="4"/>
      <c r="B236" s="10" t="s">
        <v>159</v>
      </c>
      <c r="C236" s="4"/>
      <c r="D236" s="4"/>
      <c r="E236" s="28"/>
      <c r="F236" s="28"/>
      <c r="G236" s="4"/>
      <c r="H236" s="17"/>
      <c r="I236" s="4"/>
      <c r="J236" s="4"/>
      <c r="K236" s="4"/>
      <c r="L236" s="4"/>
      <c r="M236" s="4"/>
      <c r="N236" s="4"/>
    </row>
    <row r="237" spans="1:14" ht="26.25" customHeight="1">
      <c r="A237" s="4"/>
      <c r="B237" s="4" t="s">
        <v>156</v>
      </c>
      <c r="C237" s="4">
        <v>1</v>
      </c>
      <c r="D237" s="4" t="s">
        <v>91</v>
      </c>
      <c r="E237" s="28">
        <v>1080000</v>
      </c>
      <c r="F237" s="43">
        <v>810000</v>
      </c>
      <c r="G237" s="4">
        <f t="shared" si="55"/>
        <v>75</v>
      </c>
      <c r="H237" s="17">
        <f t="shared" ref="H237:H240" si="56">E237-F237</f>
        <v>270000</v>
      </c>
      <c r="I237" s="4">
        <f t="shared" ref="I237:I240" si="57">H237/E237*100</f>
        <v>25</v>
      </c>
      <c r="J237" s="4"/>
      <c r="K237" s="4"/>
      <c r="L237" s="4"/>
      <c r="M237" s="4"/>
      <c r="N237" s="71" t="s">
        <v>120</v>
      </c>
    </row>
    <row r="238" spans="1:14">
      <c r="A238" s="4"/>
      <c r="B238" s="4" t="s">
        <v>157</v>
      </c>
      <c r="C238" s="4">
        <v>1</v>
      </c>
      <c r="D238" s="4" t="s">
        <v>91</v>
      </c>
      <c r="E238" s="28">
        <v>1000000</v>
      </c>
      <c r="F238" s="43">
        <v>750000</v>
      </c>
      <c r="G238" s="4">
        <f t="shared" si="55"/>
        <v>75</v>
      </c>
      <c r="H238" s="17">
        <f t="shared" si="56"/>
        <v>250000</v>
      </c>
      <c r="I238" s="4">
        <f t="shared" si="57"/>
        <v>25</v>
      </c>
      <c r="J238" s="4"/>
      <c r="K238" s="4"/>
      <c r="L238" s="4"/>
      <c r="M238" s="4"/>
      <c r="N238" s="72"/>
    </row>
    <row r="239" spans="1:14">
      <c r="A239" s="4"/>
      <c r="B239" s="4" t="s">
        <v>158</v>
      </c>
      <c r="C239" s="4">
        <v>1</v>
      </c>
      <c r="D239" s="4" t="s">
        <v>91</v>
      </c>
      <c r="E239" s="28">
        <v>500000</v>
      </c>
      <c r="F239" s="43"/>
      <c r="G239" s="4"/>
      <c r="H239" s="17">
        <f t="shared" si="56"/>
        <v>500000</v>
      </c>
      <c r="I239" s="4">
        <f t="shared" si="57"/>
        <v>100</v>
      </c>
      <c r="J239" s="4"/>
      <c r="K239" s="4"/>
      <c r="L239" s="4"/>
      <c r="M239" s="4"/>
      <c r="N239" s="73"/>
    </row>
    <row r="240" spans="1:14">
      <c r="A240" s="1"/>
      <c r="B240" s="23" t="s">
        <v>32</v>
      </c>
      <c r="C240" s="1"/>
      <c r="D240" s="1"/>
      <c r="E240" s="20">
        <f>SUM(E228:E239)</f>
        <v>313880000</v>
      </c>
      <c r="F240" s="20">
        <f>SUM(F228:F238)</f>
        <v>312860000</v>
      </c>
      <c r="G240" s="45">
        <f t="shared" si="55"/>
        <v>99.675035045240222</v>
      </c>
      <c r="H240" s="31">
        <f t="shared" si="56"/>
        <v>1020000</v>
      </c>
      <c r="I240" s="39">
        <f t="shared" si="57"/>
        <v>0.32496495475978082</v>
      </c>
      <c r="J240" s="4"/>
      <c r="K240" s="4"/>
      <c r="L240" s="4"/>
      <c r="M240" s="4"/>
      <c r="N240" s="4"/>
    </row>
    <row r="241" spans="1:14">
      <c r="A241" s="1"/>
      <c r="B241" s="35" t="s">
        <v>27</v>
      </c>
      <c r="C241" s="1"/>
      <c r="D241" s="1"/>
      <c r="E241" s="1"/>
      <c r="F241" s="1"/>
      <c r="G241" s="1"/>
      <c r="H241" s="1"/>
      <c r="I241" s="1"/>
      <c r="J241" s="4"/>
      <c r="K241" s="4"/>
      <c r="L241" s="4"/>
      <c r="M241" s="4"/>
      <c r="N241" s="4"/>
    </row>
    <row r="242" spans="1:14">
      <c r="A242" s="1"/>
      <c r="B242" s="1" t="s">
        <v>28</v>
      </c>
      <c r="C242" s="1"/>
      <c r="D242" s="1"/>
      <c r="E242" s="1"/>
      <c r="F242" s="1"/>
      <c r="G242" s="1"/>
      <c r="H242" s="1"/>
      <c r="I242" s="1"/>
      <c r="J242" s="4"/>
      <c r="K242" s="4"/>
      <c r="L242" s="4"/>
      <c r="M242" s="4"/>
      <c r="N242" s="4"/>
    </row>
    <row r="243" spans="1:14" ht="30">
      <c r="A243" s="1"/>
      <c r="B243" s="7" t="s">
        <v>57</v>
      </c>
      <c r="C243" s="8">
        <v>50</v>
      </c>
      <c r="D243" s="8" t="s">
        <v>29</v>
      </c>
      <c r="E243" s="74">
        <v>56258000</v>
      </c>
      <c r="F243" s="8">
        <v>14064500</v>
      </c>
      <c r="G243" s="8">
        <f>F243/E243*100</f>
        <v>25</v>
      </c>
      <c r="H243" s="8">
        <f>E243-F243</f>
        <v>42193500</v>
      </c>
      <c r="I243" s="8">
        <f>H243/E243*100</f>
        <v>75</v>
      </c>
      <c r="J243" s="4"/>
      <c r="K243" s="4"/>
      <c r="L243" s="4"/>
      <c r="M243" s="4"/>
      <c r="N243" s="4"/>
    </row>
    <row r="244" spans="1:14" ht="30">
      <c r="A244" s="1"/>
      <c r="B244" s="7" t="s">
        <v>58</v>
      </c>
      <c r="C244" s="8">
        <v>50</v>
      </c>
      <c r="D244" s="8" t="s">
        <v>29</v>
      </c>
      <c r="E244" s="75"/>
      <c r="F244" s="8">
        <v>14064500</v>
      </c>
      <c r="G244" s="8">
        <f>F244/E243*100</f>
        <v>25</v>
      </c>
      <c r="H244" s="8">
        <f>H243-F244</f>
        <v>28129000</v>
      </c>
      <c r="I244" s="8">
        <f>H244/E243*100</f>
        <v>50</v>
      </c>
      <c r="J244" s="4"/>
      <c r="K244" s="4"/>
      <c r="L244" s="4"/>
      <c r="M244" s="4"/>
      <c r="N244" s="4"/>
    </row>
    <row r="245" spans="1:14">
      <c r="A245" s="1"/>
      <c r="B245" s="7" t="s">
        <v>60</v>
      </c>
      <c r="C245" s="8">
        <v>50</v>
      </c>
      <c r="D245" s="8" t="s">
        <v>29</v>
      </c>
      <c r="E245" s="75"/>
      <c r="F245" s="8">
        <v>14064500</v>
      </c>
      <c r="G245" s="8">
        <f>F245/E243*100</f>
        <v>25</v>
      </c>
      <c r="H245" s="8">
        <f t="shared" ref="H245:H246" si="58">H244-F245</f>
        <v>14064500</v>
      </c>
      <c r="I245" s="8">
        <f>H245/E243*100</f>
        <v>25</v>
      </c>
      <c r="J245" s="4"/>
      <c r="K245" s="4"/>
      <c r="L245" s="4"/>
      <c r="M245" s="4"/>
      <c r="N245" s="4"/>
    </row>
    <row r="246" spans="1:14">
      <c r="A246" s="1"/>
      <c r="B246" s="7" t="s">
        <v>59</v>
      </c>
      <c r="C246" s="8">
        <v>50</v>
      </c>
      <c r="D246" s="8" t="s">
        <v>29</v>
      </c>
      <c r="E246" s="76"/>
      <c r="F246" s="8">
        <v>14064500</v>
      </c>
      <c r="G246" s="8">
        <f>F246/E243*100</f>
        <v>25</v>
      </c>
      <c r="H246" s="8">
        <f t="shared" si="58"/>
        <v>0</v>
      </c>
      <c r="I246" s="8">
        <f>H246/E243*100</f>
        <v>0</v>
      </c>
      <c r="J246" s="4"/>
      <c r="K246" s="4"/>
      <c r="L246" s="4"/>
      <c r="M246" s="4"/>
      <c r="N246" s="4"/>
    </row>
    <row r="247" spans="1:14" s="11" customFormat="1" ht="14.25">
      <c r="A247" s="82" t="s">
        <v>32</v>
      </c>
      <c r="B247" s="83"/>
      <c r="C247" s="13">
        <v>50</v>
      </c>
      <c r="D247" s="13" t="s">
        <v>29</v>
      </c>
      <c r="E247" s="13">
        <v>56258000</v>
      </c>
      <c r="F247" s="26">
        <f>F243+F244+F245+F246</f>
        <v>56258000</v>
      </c>
      <c r="G247" s="13">
        <f t="shared" ref="G247" si="59">F247/E247*100</f>
        <v>100</v>
      </c>
      <c r="H247" s="13">
        <f>E247-F247</f>
        <v>0</v>
      </c>
      <c r="I247" s="13">
        <f t="shared" ref="I247" si="60">H247/E247*100</f>
        <v>0</v>
      </c>
      <c r="J247" s="10"/>
      <c r="K247" s="10"/>
      <c r="L247" s="10"/>
      <c r="M247" s="10"/>
      <c r="N247" s="10"/>
    </row>
    <row r="248" spans="1:14" s="11" customFormat="1" ht="14.25">
      <c r="A248" s="46"/>
      <c r="B248" s="40" t="s">
        <v>81</v>
      </c>
      <c r="C248" s="24"/>
      <c r="D248" s="24"/>
      <c r="E248" s="24">
        <f>E247+E240</f>
        <v>370138000</v>
      </c>
      <c r="F248" s="24">
        <f>F247+F240</f>
        <v>369118000</v>
      </c>
      <c r="G248" s="24">
        <f>F248/E248*100</f>
        <v>99.724427105566022</v>
      </c>
      <c r="H248" s="24">
        <f>E248-F248</f>
        <v>1020000</v>
      </c>
      <c r="I248" s="24">
        <f>H248/E248*100</f>
        <v>0.27557289443396787</v>
      </c>
      <c r="J248" s="42"/>
      <c r="K248" s="42"/>
      <c r="L248" s="42"/>
      <c r="M248" s="42"/>
      <c r="N248" s="42"/>
    </row>
    <row r="249" spans="1:14">
      <c r="A249" s="58">
        <v>10</v>
      </c>
      <c r="B249" s="58" t="s">
        <v>67</v>
      </c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</row>
    <row r="250" spans="1:14">
      <c r="A250" s="4"/>
      <c r="B250" s="10" t="s">
        <v>25</v>
      </c>
      <c r="C250" s="4"/>
      <c r="D250" s="4"/>
      <c r="E250" s="19"/>
      <c r="F250" s="4"/>
      <c r="G250" s="4"/>
      <c r="H250" s="4"/>
      <c r="I250" s="4"/>
      <c r="J250" s="4"/>
      <c r="K250" s="4"/>
      <c r="L250" s="4"/>
      <c r="M250" s="4"/>
      <c r="N250" s="4"/>
    </row>
    <row r="251" spans="1:14">
      <c r="A251" s="4"/>
      <c r="B251" s="4" t="s">
        <v>26</v>
      </c>
      <c r="C251" s="4"/>
      <c r="D251" s="5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>
      <c r="A252" s="4"/>
      <c r="B252" s="61"/>
      <c r="C252" s="4"/>
      <c r="D252" s="5"/>
      <c r="E252" s="61"/>
      <c r="F252" s="61"/>
      <c r="G252" s="4"/>
      <c r="H252" s="4"/>
      <c r="I252" s="4"/>
      <c r="J252" s="4"/>
      <c r="K252" s="4"/>
      <c r="L252" s="4"/>
      <c r="M252" s="4"/>
      <c r="N252" s="4"/>
    </row>
    <row r="253" spans="1:14">
      <c r="A253" s="4"/>
      <c r="B253" s="63" t="s">
        <v>160</v>
      </c>
      <c r="C253" s="4"/>
      <c r="D253" s="5"/>
      <c r="E253" s="61"/>
      <c r="F253" s="61"/>
      <c r="G253" s="4"/>
      <c r="H253" s="4"/>
      <c r="I253" s="4"/>
      <c r="J253" s="4"/>
      <c r="K253" s="4"/>
      <c r="L253" s="4"/>
      <c r="M253" s="4"/>
      <c r="N253" s="4"/>
    </row>
    <row r="254" spans="1:14" ht="26.25">
      <c r="A254" s="4"/>
      <c r="B254" s="56" t="s">
        <v>126</v>
      </c>
      <c r="C254" s="4">
        <v>91.65</v>
      </c>
      <c r="D254" s="4" t="s">
        <v>82</v>
      </c>
      <c r="E254" s="27">
        <v>50000000</v>
      </c>
      <c r="F254" s="27">
        <v>50000000</v>
      </c>
      <c r="G254" s="4">
        <f>F254/E254*100</f>
        <v>100</v>
      </c>
      <c r="H254" s="17">
        <f>E254-F254</f>
        <v>0</v>
      </c>
      <c r="I254" s="4">
        <f>H254/E254*100</f>
        <v>0</v>
      </c>
      <c r="J254" s="4">
        <v>100</v>
      </c>
      <c r="K254" s="4">
        <v>8</v>
      </c>
      <c r="L254" s="4">
        <v>28</v>
      </c>
      <c r="M254" s="28">
        <v>25510000</v>
      </c>
      <c r="N254" s="4"/>
    </row>
    <row r="255" spans="1:14">
      <c r="A255" s="4"/>
      <c r="B255" s="56" t="s">
        <v>127</v>
      </c>
      <c r="C255" s="4">
        <v>123.5</v>
      </c>
      <c r="D255" s="4" t="s">
        <v>82</v>
      </c>
      <c r="E255" s="27">
        <v>60000000</v>
      </c>
      <c r="F255" s="27">
        <v>60000000</v>
      </c>
      <c r="G255" s="4">
        <f>F255/E255*100</f>
        <v>100</v>
      </c>
      <c r="H255" s="17">
        <f t="shared" ref="H255:H268" si="61">E255-F255</f>
        <v>0</v>
      </c>
      <c r="I255" s="4">
        <f t="shared" ref="I255:I268" si="62">H255/E255*100</f>
        <v>0</v>
      </c>
      <c r="J255" s="4">
        <v>100</v>
      </c>
      <c r="K255" s="4">
        <v>8</v>
      </c>
      <c r="L255" s="4">
        <v>30</v>
      </c>
      <c r="M255" s="28">
        <v>27300000</v>
      </c>
      <c r="N255" s="4"/>
    </row>
    <row r="256" spans="1:14" ht="26.25">
      <c r="A256" s="4"/>
      <c r="B256" s="36" t="s">
        <v>128</v>
      </c>
      <c r="C256" s="4">
        <v>505.5</v>
      </c>
      <c r="D256" s="4" t="s">
        <v>99</v>
      </c>
      <c r="E256" s="28">
        <v>118200000</v>
      </c>
      <c r="F256" s="28">
        <v>118200000</v>
      </c>
      <c r="G256" s="4">
        <f t="shared" ref="G256:G268" si="63">F256/E256*100</f>
        <v>100</v>
      </c>
      <c r="H256" s="17">
        <f t="shared" si="61"/>
        <v>0</v>
      </c>
      <c r="I256" s="4">
        <f t="shared" si="62"/>
        <v>0</v>
      </c>
      <c r="J256" s="4">
        <v>100</v>
      </c>
      <c r="K256" s="4">
        <v>7</v>
      </c>
      <c r="L256" s="4">
        <v>45</v>
      </c>
      <c r="M256" s="28">
        <v>45225000</v>
      </c>
      <c r="N256" s="4"/>
    </row>
    <row r="257" spans="1:14">
      <c r="A257" s="4"/>
      <c r="B257" s="4" t="s">
        <v>129</v>
      </c>
      <c r="C257" s="4">
        <v>28.96</v>
      </c>
      <c r="D257" s="4" t="s">
        <v>99</v>
      </c>
      <c r="E257" s="28">
        <v>49500000</v>
      </c>
      <c r="F257" s="28">
        <v>49500000</v>
      </c>
      <c r="G257" s="4">
        <f t="shared" si="63"/>
        <v>100</v>
      </c>
      <c r="H257" s="17">
        <f t="shared" si="61"/>
        <v>0</v>
      </c>
      <c r="I257" s="4">
        <f t="shared" si="62"/>
        <v>0</v>
      </c>
      <c r="J257" s="4">
        <v>100</v>
      </c>
      <c r="K257" s="4">
        <v>7</v>
      </c>
      <c r="L257" s="4">
        <v>25</v>
      </c>
      <c r="M257" s="28">
        <v>19500000</v>
      </c>
      <c r="N257" s="4"/>
    </row>
    <row r="258" spans="1:14">
      <c r="A258" s="4"/>
      <c r="B258" s="4" t="s">
        <v>130</v>
      </c>
      <c r="C258" s="4">
        <v>2</v>
      </c>
      <c r="D258" s="4" t="s">
        <v>165</v>
      </c>
      <c r="E258" s="28">
        <v>16000000</v>
      </c>
      <c r="F258" s="28">
        <v>16000000</v>
      </c>
      <c r="G258" s="4">
        <f t="shared" si="63"/>
        <v>100</v>
      </c>
      <c r="H258" s="17">
        <f t="shared" si="61"/>
        <v>0</v>
      </c>
      <c r="I258" s="4">
        <f t="shared" si="62"/>
        <v>0</v>
      </c>
      <c r="J258" s="4">
        <v>100</v>
      </c>
      <c r="K258" s="4">
        <v>3</v>
      </c>
      <c r="L258" s="4">
        <v>15</v>
      </c>
      <c r="M258" s="28">
        <v>4800000</v>
      </c>
      <c r="N258" s="4"/>
    </row>
    <row r="259" spans="1:14">
      <c r="A259" s="4"/>
      <c r="B259" s="4"/>
      <c r="C259" s="4"/>
      <c r="D259" s="4"/>
      <c r="E259" s="28"/>
      <c r="F259" s="28"/>
      <c r="G259" s="4"/>
      <c r="H259" s="17"/>
      <c r="I259" s="4"/>
      <c r="J259" s="4"/>
      <c r="K259" s="4"/>
      <c r="L259" s="4"/>
      <c r="M259" s="4"/>
      <c r="N259" s="4"/>
    </row>
    <row r="260" spans="1:14">
      <c r="A260" s="4"/>
      <c r="B260" s="10" t="s">
        <v>161</v>
      </c>
      <c r="C260" s="4"/>
      <c r="D260" s="4"/>
      <c r="E260" s="28"/>
      <c r="F260" s="28"/>
      <c r="G260" s="4"/>
      <c r="H260" s="17"/>
      <c r="I260" s="4"/>
      <c r="J260" s="4"/>
      <c r="K260" s="4"/>
      <c r="L260" s="4"/>
      <c r="M260" s="4"/>
      <c r="N260" s="4"/>
    </row>
    <row r="261" spans="1:14">
      <c r="A261" s="4"/>
      <c r="B261" s="4" t="s">
        <v>85</v>
      </c>
      <c r="C261" s="4">
        <v>1</v>
      </c>
      <c r="D261" s="4" t="s">
        <v>86</v>
      </c>
      <c r="E261" s="28">
        <v>14685000</v>
      </c>
      <c r="F261" s="28">
        <v>14685000</v>
      </c>
      <c r="G261" s="4">
        <f t="shared" si="63"/>
        <v>100</v>
      </c>
      <c r="H261" s="17">
        <f t="shared" si="61"/>
        <v>0</v>
      </c>
      <c r="I261" s="4">
        <f t="shared" si="62"/>
        <v>0</v>
      </c>
      <c r="J261" s="4"/>
      <c r="K261" s="4"/>
      <c r="L261" s="4"/>
      <c r="M261" s="4"/>
      <c r="N261" s="4"/>
    </row>
    <row r="262" spans="1:14">
      <c r="A262" s="4"/>
      <c r="B262" s="4" t="s">
        <v>112</v>
      </c>
      <c r="C262" s="4">
        <v>1</v>
      </c>
      <c r="D262" s="4" t="s">
        <v>86</v>
      </c>
      <c r="E262" s="28">
        <v>14685000</v>
      </c>
      <c r="F262" s="28">
        <v>14685000</v>
      </c>
      <c r="G262" s="4"/>
      <c r="H262" s="17">
        <f t="shared" si="61"/>
        <v>0</v>
      </c>
      <c r="I262" s="4">
        <f t="shared" si="62"/>
        <v>0</v>
      </c>
      <c r="J262" s="4"/>
      <c r="K262" s="4"/>
      <c r="L262" s="4"/>
      <c r="M262" s="4"/>
      <c r="N262" s="4"/>
    </row>
    <row r="263" spans="1:14">
      <c r="A263" s="4"/>
      <c r="B263" s="4"/>
      <c r="C263" s="4"/>
      <c r="D263" s="4"/>
      <c r="E263" s="28"/>
      <c r="F263" s="28"/>
      <c r="G263" s="4"/>
      <c r="H263" s="17"/>
      <c r="I263" s="4"/>
      <c r="J263" s="4"/>
      <c r="K263" s="4"/>
      <c r="L263" s="4"/>
      <c r="M263" s="4"/>
      <c r="N263" s="4"/>
    </row>
    <row r="264" spans="1:14">
      <c r="A264" s="4"/>
      <c r="B264" s="10" t="s">
        <v>159</v>
      </c>
      <c r="C264" s="4"/>
      <c r="D264" s="4"/>
      <c r="E264" s="28"/>
      <c r="F264" s="28"/>
      <c r="G264" s="4"/>
      <c r="H264" s="17"/>
      <c r="I264" s="4"/>
      <c r="J264" s="4"/>
      <c r="K264" s="4"/>
      <c r="L264" s="4"/>
      <c r="M264" s="4"/>
      <c r="N264" s="4"/>
    </row>
    <row r="265" spans="1:14">
      <c r="A265" s="4"/>
      <c r="B265" s="4" t="s">
        <v>156</v>
      </c>
      <c r="C265" s="4">
        <v>1</v>
      </c>
      <c r="D265" s="4" t="s">
        <v>91</v>
      </c>
      <c r="E265" s="28">
        <v>2160000</v>
      </c>
      <c r="F265" s="28">
        <v>2160000</v>
      </c>
      <c r="G265" s="4">
        <f t="shared" si="63"/>
        <v>100</v>
      </c>
      <c r="H265" s="17">
        <f t="shared" si="61"/>
        <v>0</v>
      </c>
      <c r="I265" s="4">
        <f t="shared" si="62"/>
        <v>0</v>
      </c>
      <c r="J265" s="4"/>
      <c r="K265" s="4"/>
      <c r="L265" s="4"/>
      <c r="M265" s="4"/>
      <c r="N265" s="4"/>
    </row>
    <row r="266" spans="1:14">
      <c r="A266" s="4"/>
      <c r="B266" s="4" t="s">
        <v>157</v>
      </c>
      <c r="C266" s="4">
        <v>1</v>
      </c>
      <c r="D266" s="4" t="s">
        <v>91</v>
      </c>
      <c r="E266" s="28">
        <v>2000000</v>
      </c>
      <c r="F266" s="28">
        <v>2000000</v>
      </c>
      <c r="G266" s="4">
        <f t="shared" si="63"/>
        <v>100</v>
      </c>
      <c r="H266" s="17">
        <f t="shared" si="61"/>
        <v>0</v>
      </c>
      <c r="I266" s="4">
        <f t="shared" si="62"/>
        <v>0</v>
      </c>
      <c r="J266" s="4"/>
      <c r="K266" s="4"/>
      <c r="L266" s="4"/>
      <c r="M266" s="4"/>
      <c r="N266" s="4"/>
    </row>
    <row r="267" spans="1:14">
      <c r="A267" s="4"/>
      <c r="B267" s="4" t="s">
        <v>158</v>
      </c>
      <c r="C267" s="4">
        <v>1</v>
      </c>
      <c r="D267" s="4" t="s">
        <v>91</v>
      </c>
      <c r="E267" s="28">
        <v>1000000</v>
      </c>
      <c r="F267" s="28">
        <v>1000000</v>
      </c>
      <c r="G267" s="4">
        <f t="shared" si="63"/>
        <v>100</v>
      </c>
      <c r="H267" s="17">
        <f t="shared" si="61"/>
        <v>0</v>
      </c>
      <c r="I267" s="4">
        <f t="shared" si="62"/>
        <v>0</v>
      </c>
      <c r="J267" s="4"/>
      <c r="K267" s="4"/>
      <c r="L267" s="4"/>
      <c r="M267" s="4"/>
      <c r="N267" s="4"/>
    </row>
    <row r="268" spans="1:14">
      <c r="A268" s="1"/>
      <c r="B268" s="23" t="s">
        <v>32</v>
      </c>
      <c r="C268" s="1"/>
      <c r="D268" s="1"/>
      <c r="E268" s="20">
        <f>SUM(E254:E267)</f>
        <v>328230000</v>
      </c>
      <c r="F268" s="20">
        <f>SUM(F254:F265)</f>
        <v>325230000</v>
      </c>
      <c r="G268" s="39">
        <f t="shared" si="63"/>
        <v>99.086006763549946</v>
      </c>
      <c r="H268" s="17">
        <f t="shared" si="61"/>
        <v>3000000</v>
      </c>
      <c r="I268" s="59">
        <f t="shared" si="62"/>
        <v>0.91399323645005026</v>
      </c>
      <c r="J268" s="4"/>
      <c r="K268" s="4"/>
      <c r="L268" s="4"/>
      <c r="M268" s="4"/>
      <c r="N268" s="4"/>
    </row>
    <row r="269" spans="1:14">
      <c r="A269" s="1"/>
      <c r="B269" s="35" t="s">
        <v>27</v>
      </c>
      <c r="C269" s="1"/>
      <c r="D269" s="1"/>
      <c r="E269" s="1"/>
      <c r="F269" s="1"/>
      <c r="G269" s="1"/>
      <c r="H269" s="1"/>
      <c r="I269" s="1"/>
      <c r="J269" s="4"/>
      <c r="K269" s="4"/>
      <c r="L269" s="4"/>
      <c r="M269" s="4"/>
      <c r="N269" s="4"/>
    </row>
    <row r="270" spans="1:14">
      <c r="A270" s="1"/>
      <c r="B270" s="1" t="s">
        <v>28</v>
      </c>
      <c r="C270" s="1"/>
      <c r="D270" s="1"/>
      <c r="E270" s="1"/>
      <c r="F270" s="1"/>
      <c r="G270" s="1"/>
      <c r="H270" s="1"/>
      <c r="I270" s="1"/>
      <c r="J270" s="4"/>
      <c r="K270" s="4"/>
      <c r="L270" s="4"/>
      <c r="M270" s="4"/>
      <c r="N270" s="4"/>
    </row>
    <row r="271" spans="1:14" ht="30">
      <c r="A271" s="1"/>
      <c r="B271" s="7" t="s">
        <v>68</v>
      </c>
      <c r="C271" s="8">
        <v>50</v>
      </c>
      <c r="D271" s="8" t="s">
        <v>29</v>
      </c>
      <c r="E271" s="74">
        <v>41908000</v>
      </c>
      <c r="F271" s="8">
        <v>10474500</v>
      </c>
      <c r="G271" s="8">
        <f>F271/E271*100</f>
        <v>24.994034551875536</v>
      </c>
      <c r="H271" s="8">
        <f>E271-F271</f>
        <v>31433500</v>
      </c>
      <c r="I271" s="8">
        <f>H271/E271*100</f>
        <v>75.005965448124471</v>
      </c>
      <c r="J271" s="4"/>
      <c r="K271" s="4"/>
      <c r="L271" s="4"/>
      <c r="M271" s="4"/>
      <c r="N271" s="4"/>
    </row>
    <row r="272" spans="1:14" ht="30">
      <c r="A272" s="1"/>
      <c r="B272" s="7" t="s">
        <v>69</v>
      </c>
      <c r="C272" s="8">
        <v>50</v>
      </c>
      <c r="D272" s="8" t="s">
        <v>29</v>
      </c>
      <c r="E272" s="75"/>
      <c r="F272" s="8">
        <v>10479500</v>
      </c>
      <c r="G272" s="8">
        <f>F272/E271*100</f>
        <v>25.005965448124464</v>
      </c>
      <c r="H272" s="8">
        <f>H271-F272</f>
        <v>20954000</v>
      </c>
      <c r="I272" s="8">
        <f>H272/E271*100</f>
        <v>50</v>
      </c>
      <c r="J272" s="4"/>
      <c r="K272" s="4"/>
      <c r="L272" s="4"/>
      <c r="M272" s="4"/>
      <c r="N272" s="4"/>
    </row>
    <row r="273" spans="1:14" ht="30">
      <c r="A273" s="1"/>
      <c r="B273" s="7" t="s">
        <v>70</v>
      </c>
      <c r="C273" s="8">
        <v>50</v>
      </c>
      <c r="D273" s="8" t="s">
        <v>29</v>
      </c>
      <c r="E273" s="76"/>
      <c r="F273" s="8">
        <v>14070000</v>
      </c>
      <c r="G273" s="8">
        <f>F273/E271*100</f>
        <v>33.57354204447838</v>
      </c>
      <c r="H273" s="8">
        <f>H272-F273</f>
        <v>6884000</v>
      </c>
      <c r="I273" s="8">
        <f>H273/E271*100</f>
        <v>16.42645795552162</v>
      </c>
      <c r="J273" s="4"/>
      <c r="K273" s="4"/>
      <c r="L273" s="4"/>
      <c r="M273" s="4"/>
      <c r="N273" s="4"/>
    </row>
    <row r="274" spans="1:14" s="11" customFormat="1" ht="14.25">
      <c r="A274" s="82" t="s">
        <v>32</v>
      </c>
      <c r="B274" s="83"/>
      <c r="C274" s="13">
        <v>50</v>
      </c>
      <c r="D274" s="13" t="s">
        <v>29</v>
      </c>
      <c r="E274" s="13">
        <v>41908000</v>
      </c>
      <c r="F274" s="13">
        <f>F273+F272+F271</f>
        <v>35024000</v>
      </c>
      <c r="G274" s="13">
        <f t="shared" ref="G274" si="64">F274/E274*100</f>
        <v>83.573542044478373</v>
      </c>
      <c r="H274" s="13">
        <f>E274-F274</f>
        <v>6884000</v>
      </c>
      <c r="I274" s="13">
        <f t="shared" ref="I274" si="65">H274/E274*100</f>
        <v>16.42645795552162</v>
      </c>
      <c r="J274" s="10"/>
      <c r="K274" s="10"/>
      <c r="L274" s="10"/>
      <c r="M274" s="10"/>
      <c r="N274" s="10"/>
    </row>
    <row r="275" spans="1:14" s="11" customFormat="1" ht="14.25">
      <c r="A275" s="46"/>
      <c r="B275" s="40" t="s">
        <v>81</v>
      </c>
      <c r="C275" s="24"/>
      <c r="D275" s="24"/>
      <c r="E275" s="24">
        <f>E274+E268</f>
        <v>370138000</v>
      </c>
      <c r="F275" s="24">
        <f>F274+F268</f>
        <v>360254000</v>
      </c>
      <c r="G275" s="24">
        <f>F275/E275*100</f>
        <v>97.329644619033985</v>
      </c>
      <c r="H275" s="24">
        <f>E275-F275</f>
        <v>9884000</v>
      </c>
      <c r="I275" s="24">
        <f>H275/E275*100</f>
        <v>2.6703553809660181</v>
      </c>
      <c r="J275" s="42"/>
      <c r="K275" s="42"/>
      <c r="L275" s="42"/>
      <c r="M275" s="42"/>
      <c r="N275" s="42"/>
    </row>
    <row r="276" spans="1:14">
      <c r="A276" s="58">
        <v>11</v>
      </c>
      <c r="B276" s="58" t="s">
        <v>37</v>
      </c>
      <c r="C276" s="65"/>
      <c r="D276" s="65"/>
      <c r="E276" s="65"/>
      <c r="F276" s="66"/>
      <c r="G276" s="65"/>
      <c r="H276" s="65"/>
      <c r="I276" s="65"/>
      <c r="J276" s="65"/>
      <c r="K276" s="65"/>
      <c r="L276" s="65"/>
      <c r="M276" s="65"/>
      <c r="N276" s="65"/>
    </row>
    <row r="277" spans="1:14">
      <c r="A277" s="4"/>
      <c r="B277" s="10" t="s">
        <v>25</v>
      </c>
      <c r="C277" s="4"/>
      <c r="D277" s="4"/>
      <c r="E277" s="19"/>
      <c r="F277" s="4"/>
      <c r="G277" s="4"/>
      <c r="H277" s="4"/>
      <c r="I277" s="4"/>
      <c r="J277" s="4"/>
      <c r="K277" s="4"/>
      <c r="L277" s="4"/>
      <c r="M277" s="4"/>
      <c r="N277" s="4"/>
    </row>
    <row r="278" spans="1:14">
      <c r="A278" s="4"/>
      <c r="B278" s="4" t="s">
        <v>26</v>
      </c>
      <c r="C278" s="4"/>
      <c r="D278" s="5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>
      <c r="A279" s="4"/>
      <c r="B279" s="4"/>
      <c r="C279" s="4"/>
      <c r="D279" s="5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>
      <c r="A280" s="4"/>
      <c r="B280" s="10" t="s">
        <v>160</v>
      </c>
      <c r="C280" s="4"/>
      <c r="D280" s="5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>
      <c r="A281" s="4"/>
      <c r="B281" s="4" t="s">
        <v>102</v>
      </c>
      <c r="C281" s="4"/>
      <c r="D281" s="4" t="s">
        <v>89</v>
      </c>
      <c r="E281" s="28">
        <v>90000000</v>
      </c>
      <c r="F281" s="28">
        <v>89740967</v>
      </c>
      <c r="G281" s="38">
        <f>F281/E281*100</f>
        <v>99.71218555555555</v>
      </c>
      <c r="H281" s="17">
        <f>E281-F281</f>
        <v>259033</v>
      </c>
      <c r="I281" s="38">
        <f>H281/E281*100</f>
        <v>0.28781444444444443</v>
      </c>
      <c r="J281" s="4">
        <v>100</v>
      </c>
      <c r="K281" s="4"/>
      <c r="L281" s="4"/>
      <c r="M281" s="4"/>
      <c r="N281" s="4"/>
    </row>
    <row r="282" spans="1:14">
      <c r="A282" s="4"/>
      <c r="B282" s="4" t="s">
        <v>103</v>
      </c>
      <c r="C282" s="4"/>
      <c r="D282" s="4" t="s">
        <v>90</v>
      </c>
      <c r="E282" s="28">
        <f>55000000+79000000</f>
        <v>134000000</v>
      </c>
      <c r="F282" s="28">
        <v>133538412</v>
      </c>
      <c r="G282" s="38">
        <f t="shared" ref="G282:G293" si="66">F282/E282*100</f>
        <v>99.65553134328357</v>
      </c>
      <c r="H282" s="17">
        <f t="shared" ref="H282:H287" si="67">E282-F282</f>
        <v>461588</v>
      </c>
      <c r="I282" s="38">
        <f t="shared" ref="I282:I287" si="68">H282/E282*100</f>
        <v>0.34446865671641791</v>
      </c>
      <c r="J282" s="4">
        <v>100</v>
      </c>
      <c r="K282" s="4"/>
      <c r="L282" s="4"/>
      <c r="M282" s="4"/>
      <c r="N282" s="4"/>
    </row>
    <row r="283" spans="1:14">
      <c r="A283" s="4"/>
      <c r="B283" s="4" t="s">
        <v>101</v>
      </c>
      <c r="C283" s="4"/>
      <c r="D283" s="4" t="s">
        <v>89</v>
      </c>
      <c r="E283" s="28">
        <v>52244000</v>
      </c>
      <c r="F283" s="28">
        <v>52203403</v>
      </c>
      <c r="G283" s="38">
        <f t="shared" si="66"/>
        <v>99.922293469106506</v>
      </c>
      <c r="H283" s="17">
        <f t="shared" si="67"/>
        <v>40597</v>
      </c>
      <c r="I283" s="38">
        <f t="shared" si="68"/>
        <v>7.7706530893499728E-2</v>
      </c>
      <c r="J283" s="4">
        <v>100</v>
      </c>
      <c r="K283" s="4"/>
      <c r="L283" s="4"/>
      <c r="M283" s="4"/>
      <c r="N283" s="4"/>
    </row>
    <row r="284" spans="1:14">
      <c r="A284" s="4"/>
      <c r="B284" s="4"/>
      <c r="C284" s="4"/>
      <c r="D284" s="4"/>
      <c r="E284" s="28"/>
      <c r="F284" s="28"/>
      <c r="G284" s="38"/>
      <c r="H284" s="17"/>
      <c r="I284" s="38"/>
      <c r="J284" s="4"/>
      <c r="K284" s="4"/>
      <c r="L284" s="4"/>
      <c r="M284" s="4"/>
      <c r="N284" s="4"/>
    </row>
    <row r="285" spans="1:14">
      <c r="A285" s="4"/>
      <c r="B285" s="10" t="s">
        <v>161</v>
      </c>
      <c r="C285" s="4"/>
      <c r="D285" s="4"/>
      <c r="E285" s="28"/>
      <c r="F285" s="28"/>
      <c r="G285" s="38"/>
      <c r="H285" s="17"/>
      <c r="I285" s="38"/>
      <c r="J285" s="4"/>
      <c r="K285" s="4"/>
      <c r="L285" s="4"/>
      <c r="M285" s="4"/>
      <c r="N285" s="4"/>
    </row>
    <row r="286" spans="1:14">
      <c r="A286" s="4"/>
      <c r="B286" s="4" t="s">
        <v>85</v>
      </c>
      <c r="C286" s="4">
        <v>1</v>
      </c>
      <c r="D286" s="4" t="s">
        <v>91</v>
      </c>
      <c r="E286" s="28">
        <v>13812200</v>
      </c>
      <c r="F286" s="28">
        <v>13800000</v>
      </c>
      <c r="G286" s="38">
        <f t="shared" si="66"/>
        <v>99.911672289714886</v>
      </c>
      <c r="H286" s="17">
        <f t="shared" si="67"/>
        <v>12200</v>
      </c>
      <c r="I286" s="38">
        <f t="shared" si="68"/>
        <v>8.8327710285110272E-2</v>
      </c>
      <c r="J286" s="4"/>
      <c r="K286" s="4"/>
      <c r="L286" s="4"/>
      <c r="M286" s="4"/>
      <c r="N286" s="4"/>
    </row>
    <row r="287" spans="1:14">
      <c r="A287" s="4"/>
      <c r="B287" s="4" t="s">
        <v>112</v>
      </c>
      <c r="C287" s="4">
        <v>1</v>
      </c>
      <c r="D287" s="4" t="s">
        <v>91</v>
      </c>
      <c r="E287" s="28">
        <v>13812200</v>
      </c>
      <c r="F287" s="28">
        <v>13800000</v>
      </c>
      <c r="G287" s="38">
        <f t="shared" si="66"/>
        <v>99.911672289714886</v>
      </c>
      <c r="H287" s="17">
        <f t="shared" si="67"/>
        <v>12200</v>
      </c>
      <c r="I287" s="38">
        <f t="shared" si="68"/>
        <v>8.8327710285110272E-2</v>
      </c>
      <c r="J287" s="4"/>
      <c r="K287" s="4"/>
      <c r="L287" s="4"/>
      <c r="M287" s="4"/>
      <c r="N287" s="4"/>
    </row>
    <row r="288" spans="1:14">
      <c r="A288" s="4"/>
      <c r="B288" s="4"/>
      <c r="C288" s="4"/>
      <c r="D288" s="4"/>
      <c r="E288" s="28"/>
      <c r="F288" s="28"/>
      <c r="G288" s="38"/>
      <c r="H288" s="17"/>
      <c r="I288" s="38"/>
      <c r="J288" s="4"/>
      <c r="K288" s="4"/>
      <c r="L288" s="4"/>
      <c r="M288" s="4"/>
      <c r="N288" s="4"/>
    </row>
    <row r="289" spans="1:14">
      <c r="A289" s="4"/>
      <c r="B289" s="10" t="s">
        <v>159</v>
      </c>
      <c r="C289" s="4"/>
      <c r="D289" s="4"/>
      <c r="E289" s="28"/>
      <c r="F289" s="28"/>
      <c r="G289" s="38"/>
      <c r="H289" s="17"/>
      <c r="I289" s="38"/>
      <c r="J289" s="4"/>
      <c r="K289" s="4"/>
      <c r="L289" s="4"/>
      <c r="M289" s="4"/>
      <c r="N289" s="4"/>
    </row>
    <row r="290" spans="1:14" ht="26.25" customHeight="1">
      <c r="A290" s="4"/>
      <c r="B290" s="4" t="s">
        <v>156</v>
      </c>
      <c r="C290" s="4">
        <v>1</v>
      </c>
      <c r="D290" s="4" t="s">
        <v>91</v>
      </c>
      <c r="E290" s="28">
        <v>2220000</v>
      </c>
      <c r="F290" s="28">
        <v>1080000</v>
      </c>
      <c r="G290" s="38">
        <f t="shared" si="66"/>
        <v>48.648648648648653</v>
      </c>
      <c r="H290" s="17">
        <f t="shared" ref="H290:H293" si="69">E290-F290</f>
        <v>1140000</v>
      </c>
      <c r="I290" s="38">
        <f t="shared" ref="I290:I293" si="70">H290/E290*100</f>
        <v>51.351351351351347</v>
      </c>
      <c r="J290" s="4"/>
      <c r="K290" s="4"/>
      <c r="L290" s="4"/>
      <c r="M290" s="4"/>
      <c r="N290" s="71" t="s">
        <v>131</v>
      </c>
    </row>
    <row r="291" spans="1:14">
      <c r="A291" s="4"/>
      <c r="B291" s="4" t="s">
        <v>157</v>
      </c>
      <c r="C291" s="4">
        <v>1</v>
      </c>
      <c r="D291" s="4" t="s">
        <v>91</v>
      </c>
      <c r="E291" s="28">
        <v>2000000</v>
      </c>
      <c r="F291" s="28">
        <v>1000000</v>
      </c>
      <c r="G291" s="38">
        <f t="shared" si="66"/>
        <v>50</v>
      </c>
      <c r="H291" s="17">
        <f t="shared" si="69"/>
        <v>1000000</v>
      </c>
      <c r="I291" s="38">
        <f t="shared" si="70"/>
        <v>50</v>
      </c>
      <c r="J291" s="4"/>
      <c r="K291" s="4"/>
      <c r="L291" s="4"/>
      <c r="M291" s="4"/>
      <c r="N291" s="72"/>
    </row>
    <row r="292" spans="1:14">
      <c r="A292" s="4"/>
      <c r="B292" s="4" t="s">
        <v>158</v>
      </c>
      <c r="C292" s="4">
        <v>1</v>
      </c>
      <c r="D292" s="4" t="s">
        <v>91</v>
      </c>
      <c r="E292" s="28">
        <v>1000000</v>
      </c>
      <c r="F292" s="28"/>
      <c r="G292" s="38">
        <f t="shared" si="66"/>
        <v>0</v>
      </c>
      <c r="H292" s="17">
        <f t="shared" si="69"/>
        <v>1000000</v>
      </c>
      <c r="I292" s="38">
        <f t="shared" si="70"/>
        <v>100</v>
      </c>
      <c r="J292" s="4"/>
      <c r="K292" s="4"/>
      <c r="L292" s="4"/>
      <c r="M292" s="4"/>
      <c r="N292" s="73"/>
    </row>
    <row r="293" spans="1:14">
      <c r="A293" s="1"/>
      <c r="B293" s="23" t="s">
        <v>32</v>
      </c>
      <c r="C293" s="1"/>
      <c r="D293" s="1"/>
      <c r="E293" s="20">
        <f>SUM(E281:E292)</f>
        <v>309088400</v>
      </c>
      <c r="F293" s="20">
        <f>SUM(F281:F291)</f>
        <v>305162782</v>
      </c>
      <c r="G293" s="39">
        <f t="shared" si="66"/>
        <v>98.729936807722325</v>
      </c>
      <c r="H293" s="31">
        <f t="shared" si="69"/>
        <v>3925618</v>
      </c>
      <c r="I293" s="39">
        <f t="shared" si="70"/>
        <v>1.2700631922776784</v>
      </c>
      <c r="J293" s="4"/>
      <c r="K293" s="4"/>
      <c r="L293" s="4"/>
      <c r="M293" s="4"/>
      <c r="N293" s="4"/>
    </row>
    <row r="294" spans="1:14">
      <c r="A294" s="1"/>
      <c r="B294" s="35" t="s">
        <v>27</v>
      </c>
      <c r="C294" s="1"/>
      <c r="D294" s="1"/>
      <c r="E294" s="1"/>
      <c r="F294" s="1"/>
      <c r="G294" s="1"/>
      <c r="H294" s="1"/>
      <c r="I294" s="1"/>
      <c r="J294" s="4"/>
      <c r="K294" s="4"/>
      <c r="L294" s="4"/>
      <c r="M294" s="4"/>
      <c r="N294" s="4"/>
    </row>
    <row r="295" spans="1:14">
      <c r="A295" s="1"/>
      <c r="B295" s="1" t="s">
        <v>28</v>
      </c>
      <c r="C295" s="1"/>
      <c r="D295" s="1"/>
      <c r="E295" s="1"/>
      <c r="F295" s="1"/>
      <c r="G295" s="1"/>
      <c r="H295" s="1"/>
      <c r="I295" s="1"/>
      <c r="J295" s="4"/>
      <c r="K295" s="4"/>
      <c r="L295" s="4"/>
      <c r="M295" s="4"/>
      <c r="N295" s="4"/>
    </row>
    <row r="296" spans="1:14" ht="30">
      <c r="A296" s="1"/>
      <c r="B296" s="7" t="s">
        <v>74</v>
      </c>
      <c r="C296" s="8">
        <v>50</v>
      </c>
      <c r="D296" s="8" t="s">
        <v>29</v>
      </c>
      <c r="E296" s="8">
        <v>61049600</v>
      </c>
      <c r="F296" s="8">
        <v>14725250</v>
      </c>
      <c r="G296" s="8">
        <f>F296/E296*100</f>
        <v>24.120141655309784</v>
      </c>
      <c r="H296" s="8">
        <f>E296-F296</f>
        <v>46324350</v>
      </c>
      <c r="I296" s="8">
        <f>H296/E296*100</f>
        <v>75.87985834469022</v>
      </c>
      <c r="J296" s="4"/>
      <c r="K296" s="4"/>
      <c r="L296" s="4"/>
      <c r="M296" s="4"/>
      <c r="N296" s="4"/>
    </row>
    <row r="297" spans="1:14" ht="30">
      <c r="A297" s="1"/>
      <c r="B297" s="7" t="s">
        <v>75</v>
      </c>
      <c r="C297" s="8">
        <v>50</v>
      </c>
      <c r="D297" s="8" t="s">
        <v>29</v>
      </c>
      <c r="E297" s="8">
        <v>61049600</v>
      </c>
      <c r="F297" s="8">
        <v>15799550</v>
      </c>
      <c r="G297" s="8">
        <f t="shared" ref="G297:G299" si="71">F297/E297*100</f>
        <v>25.87985834469022</v>
      </c>
      <c r="H297" s="8">
        <f>H296-F297</f>
        <v>30524800</v>
      </c>
      <c r="I297" s="8">
        <f t="shared" ref="I297:I299" si="72">H297/E297*100</f>
        <v>50</v>
      </c>
      <c r="J297" s="4"/>
      <c r="K297" s="4"/>
      <c r="L297" s="4"/>
      <c r="M297" s="4"/>
      <c r="N297" s="4"/>
    </row>
    <row r="298" spans="1:14" ht="30">
      <c r="A298" s="1"/>
      <c r="B298" s="7" t="s">
        <v>76</v>
      </c>
      <c r="C298" s="8">
        <v>50</v>
      </c>
      <c r="D298" s="8" t="s">
        <v>29</v>
      </c>
      <c r="E298" s="8">
        <v>61049600</v>
      </c>
      <c r="F298" s="8">
        <v>23570000</v>
      </c>
      <c r="G298" s="8">
        <f t="shared" si="71"/>
        <v>38.60795156725024</v>
      </c>
      <c r="H298" s="8">
        <f>H297-F298</f>
        <v>6954800</v>
      </c>
      <c r="I298" s="8">
        <f t="shared" si="72"/>
        <v>11.392048432749764</v>
      </c>
      <c r="J298" s="4"/>
      <c r="K298" s="4"/>
      <c r="L298" s="4"/>
      <c r="M298" s="4"/>
      <c r="N298" s="4"/>
    </row>
    <row r="299" spans="1:14" s="11" customFormat="1" ht="14.25">
      <c r="A299" s="82" t="s">
        <v>32</v>
      </c>
      <c r="B299" s="83"/>
      <c r="C299" s="13">
        <v>50</v>
      </c>
      <c r="D299" s="13" t="s">
        <v>29</v>
      </c>
      <c r="E299" s="13">
        <v>61049600</v>
      </c>
      <c r="F299" s="13">
        <f>F296+F297+F298</f>
        <v>54094800</v>
      </c>
      <c r="G299" s="13">
        <f t="shared" si="71"/>
        <v>88.607951567250225</v>
      </c>
      <c r="H299" s="13">
        <f>E299-F299</f>
        <v>6954800</v>
      </c>
      <c r="I299" s="13">
        <f t="shared" si="72"/>
        <v>11.392048432749764</v>
      </c>
      <c r="J299" s="10"/>
      <c r="K299" s="10"/>
      <c r="L299" s="10"/>
      <c r="M299" s="10"/>
      <c r="N299" s="10"/>
    </row>
    <row r="300" spans="1:14" s="11" customFormat="1" ht="14.25">
      <c r="A300" s="46"/>
      <c r="B300" s="40" t="s">
        <v>81</v>
      </c>
      <c r="C300" s="24"/>
      <c r="D300" s="24"/>
      <c r="E300" s="24">
        <f>E299+E293</f>
        <v>370138000</v>
      </c>
      <c r="F300" s="24">
        <f>F299+F293</f>
        <v>359257582</v>
      </c>
      <c r="G300" s="24">
        <f>F300/E300*100</f>
        <v>97.060442861851527</v>
      </c>
      <c r="H300" s="24">
        <f>E300-F300</f>
        <v>10880418</v>
      </c>
      <c r="I300" s="24">
        <f>H300/E300*100</f>
        <v>2.9395571381484742</v>
      </c>
      <c r="J300" s="42"/>
      <c r="K300" s="42"/>
      <c r="L300" s="42"/>
      <c r="M300" s="42"/>
      <c r="N300" s="42"/>
    </row>
    <row r="301" spans="1:14">
      <c r="A301" s="58">
        <v>12</v>
      </c>
      <c r="B301" s="58" t="s">
        <v>73</v>
      </c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</row>
    <row r="302" spans="1:14">
      <c r="A302" s="4"/>
      <c r="B302" s="4" t="s">
        <v>25</v>
      </c>
      <c r="C302" s="4"/>
      <c r="D302" s="4"/>
      <c r="E302" s="19"/>
      <c r="F302" s="4"/>
      <c r="G302" s="4"/>
      <c r="H302" s="4"/>
      <c r="I302" s="4"/>
      <c r="J302" s="4"/>
      <c r="K302" s="4"/>
      <c r="L302" s="4"/>
      <c r="M302" s="4"/>
      <c r="N302" s="4"/>
    </row>
    <row r="303" spans="1:14">
      <c r="A303" s="4"/>
      <c r="B303" s="4" t="s">
        <v>26</v>
      </c>
      <c r="C303" s="4"/>
      <c r="D303" s="5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>
      <c r="A304" s="4"/>
      <c r="B304" s="61"/>
      <c r="C304" s="4"/>
      <c r="D304" s="5"/>
      <c r="E304" s="61"/>
      <c r="F304" s="61"/>
      <c r="G304" s="4"/>
      <c r="H304" s="4"/>
      <c r="I304" s="4"/>
      <c r="J304" s="4"/>
      <c r="K304" s="4"/>
      <c r="L304" s="4"/>
      <c r="M304" s="4"/>
      <c r="N304" s="4"/>
    </row>
    <row r="305" spans="1:14">
      <c r="A305" s="4"/>
      <c r="B305" s="10" t="s">
        <v>160</v>
      </c>
      <c r="C305" s="4"/>
      <c r="D305" s="5"/>
      <c r="E305" s="61"/>
      <c r="F305" s="61"/>
      <c r="G305" s="4"/>
      <c r="H305" s="4"/>
      <c r="I305" s="4"/>
      <c r="J305" s="4"/>
      <c r="K305" s="4"/>
      <c r="L305" s="4"/>
      <c r="M305" s="4"/>
      <c r="N305" s="4"/>
    </row>
    <row r="306" spans="1:14">
      <c r="A306" s="4"/>
      <c r="B306" s="56" t="s">
        <v>133</v>
      </c>
      <c r="C306" s="4"/>
      <c r="D306" s="4" t="s">
        <v>89</v>
      </c>
      <c r="E306" s="27">
        <v>59500000</v>
      </c>
      <c r="F306" s="27">
        <v>59500000</v>
      </c>
      <c r="G306" s="4">
        <f>F306/E306*100</f>
        <v>100</v>
      </c>
      <c r="H306" s="17">
        <f>E306-F306</f>
        <v>0</v>
      </c>
      <c r="I306" s="4">
        <f>H306/E306*100</f>
        <v>0</v>
      </c>
      <c r="J306" s="4">
        <v>100</v>
      </c>
      <c r="K306" s="4"/>
      <c r="L306" s="4"/>
      <c r="M306" s="4"/>
      <c r="N306" s="4"/>
    </row>
    <row r="307" spans="1:14">
      <c r="A307" s="4"/>
      <c r="B307" s="56" t="s">
        <v>134</v>
      </c>
      <c r="C307" s="4"/>
      <c r="D307" s="4" t="s">
        <v>89</v>
      </c>
      <c r="E307" s="27">
        <v>59000000</v>
      </c>
      <c r="F307" s="27">
        <v>59000000</v>
      </c>
      <c r="G307" s="4">
        <f t="shared" ref="G307:G309" si="73">F307/E307*100</f>
        <v>100</v>
      </c>
      <c r="H307" s="17">
        <f t="shared" ref="H307:H313" si="74">E307-F307</f>
        <v>0</v>
      </c>
      <c r="I307" s="4">
        <f t="shared" ref="I307:I314" si="75">H307/E307*100</f>
        <v>0</v>
      </c>
      <c r="J307" s="4">
        <v>100</v>
      </c>
      <c r="K307" s="4"/>
      <c r="L307" s="4"/>
      <c r="M307" s="4"/>
      <c r="N307" s="4"/>
    </row>
    <row r="308" spans="1:14">
      <c r="A308" s="4"/>
      <c r="B308" s="56" t="s">
        <v>135</v>
      </c>
      <c r="C308" s="4"/>
      <c r="D308" s="4" t="s">
        <v>90</v>
      </c>
      <c r="E308" s="27">
        <v>55000000</v>
      </c>
      <c r="F308" s="27">
        <v>55000000</v>
      </c>
      <c r="G308" s="4">
        <f t="shared" si="73"/>
        <v>100</v>
      </c>
      <c r="H308" s="17">
        <f t="shared" si="74"/>
        <v>0</v>
      </c>
      <c r="I308" s="4">
        <f t="shared" si="75"/>
        <v>0</v>
      </c>
      <c r="J308" s="4">
        <v>100</v>
      </c>
      <c r="K308" s="4"/>
      <c r="L308" s="4"/>
      <c r="M308" s="4"/>
      <c r="N308" s="4"/>
    </row>
    <row r="309" spans="1:14">
      <c r="A309" s="4"/>
      <c r="B309" s="56" t="s">
        <v>136</v>
      </c>
      <c r="C309" s="4"/>
      <c r="D309" s="4" t="s">
        <v>90</v>
      </c>
      <c r="E309" s="27">
        <v>59338000</v>
      </c>
      <c r="F309" s="27">
        <v>59338000</v>
      </c>
      <c r="G309" s="4">
        <f t="shared" si="73"/>
        <v>100</v>
      </c>
      <c r="H309" s="17">
        <f t="shared" si="74"/>
        <v>0</v>
      </c>
      <c r="I309" s="4">
        <f t="shared" si="75"/>
        <v>0</v>
      </c>
      <c r="J309" s="4">
        <v>100</v>
      </c>
      <c r="K309" s="4"/>
      <c r="L309" s="4"/>
      <c r="M309" s="4"/>
      <c r="N309" s="4"/>
    </row>
    <row r="310" spans="1:14">
      <c r="A310" s="4"/>
      <c r="B310" s="4" t="s">
        <v>137</v>
      </c>
      <c r="C310" s="4"/>
      <c r="D310" s="4" t="s">
        <v>89</v>
      </c>
      <c r="E310" s="28">
        <v>69600000</v>
      </c>
      <c r="F310" s="28">
        <v>69600000</v>
      </c>
      <c r="G310" s="4">
        <f t="shared" ref="G310:G320" si="76">F310/E310*100</f>
        <v>100</v>
      </c>
      <c r="H310" s="17">
        <f t="shared" si="74"/>
        <v>0</v>
      </c>
      <c r="I310" s="4">
        <f t="shared" si="75"/>
        <v>0</v>
      </c>
      <c r="J310" s="4">
        <v>100</v>
      </c>
      <c r="K310" s="4"/>
      <c r="L310" s="4"/>
      <c r="M310" s="4"/>
      <c r="N310" s="4"/>
    </row>
    <row r="311" spans="1:14">
      <c r="A311" s="4"/>
      <c r="B311" s="4"/>
      <c r="C311" s="4"/>
      <c r="D311" s="4"/>
      <c r="E311" s="28"/>
      <c r="F311" s="28"/>
      <c r="G311" s="4"/>
      <c r="H311" s="17"/>
      <c r="I311" s="4"/>
      <c r="J311" s="4"/>
      <c r="K311" s="4"/>
      <c r="L311" s="4"/>
      <c r="M311" s="4"/>
      <c r="N311" s="4"/>
    </row>
    <row r="312" spans="1:14">
      <c r="A312" s="4"/>
      <c r="B312" s="10" t="s">
        <v>161</v>
      </c>
      <c r="C312" s="4"/>
      <c r="D312" s="4"/>
      <c r="E312" s="28"/>
      <c r="F312" s="28"/>
      <c r="G312" s="4"/>
      <c r="H312" s="17"/>
      <c r="I312" s="4"/>
      <c r="J312" s="4"/>
      <c r="K312" s="4"/>
      <c r="L312" s="4"/>
      <c r="M312" s="4"/>
      <c r="N312" s="4"/>
    </row>
    <row r="313" spans="1:14">
      <c r="A313" s="4"/>
      <c r="B313" s="4" t="s">
        <v>85</v>
      </c>
      <c r="C313" s="4">
        <v>1</v>
      </c>
      <c r="D313" s="4" t="s">
        <v>104</v>
      </c>
      <c r="E313" s="28">
        <v>15121900</v>
      </c>
      <c r="F313" s="28">
        <v>15121900</v>
      </c>
      <c r="G313" s="4">
        <f t="shared" si="76"/>
        <v>100</v>
      </c>
      <c r="H313" s="17">
        <f t="shared" si="74"/>
        <v>0</v>
      </c>
      <c r="I313" s="4">
        <f t="shared" si="75"/>
        <v>0</v>
      </c>
      <c r="J313" s="4"/>
      <c r="K313" s="4"/>
      <c r="L313" s="4"/>
      <c r="M313" s="4"/>
      <c r="N313" s="4"/>
    </row>
    <row r="314" spans="1:14">
      <c r="A314" s="4"/>
      <c r="B314" s="4" t="s">
        <v>112</v>
      </c>
      <c r="C314" s="4">
        <v>1</v>
      </c>
      <c r="D314" s="4" t="s">
        <v>104</v>
      </c>
      <c r="E314" s="28">
        <v>15121900</v>
      </c>
      <c r="F314" s="28">
        <v>15121900</v>
      </c>
      <c r="G314" s="4">
        <f t="shared" si="76"/>
        <v>100</v>
      </c>
      <c r="H314" s="17"/>
      <c r="I314" s="4">
        <f t="shared" si="75"/>
        <v>0</v>
      </c>
      <c r="J314" s="4"/>
      <c r="K314" s="4"/>
      <c r="L314" s="4"/>
      <c r="M314" s="4"/>
      <c r="N314" s="4"/>
    </row>
    <row r="315" spans="1:14">
      <c r="A315" s="4"/>
      <c r="B315" s="4"/>
      <c r="C315" s="4"/>
      <c r="D315" s="4"/>
      <c r="E315" s="28"/>
      <c r="F315" s="28"/>
      <c r="G315" s="4"/>
      <c r="H315" s="17"/>
      <c r="I315" s="4"/>
      <c r="J315" s="4"/>
      <c r="K315" s="4"/>
      <c r="L315" s="4"/>
      <c r="M315" s="4"/>
      <c r="N315" s="4"/>
    </row>
    <row r="316" spans="1:14">
      <c r="A316" s="4"/>
      <c r="B316" s="10" t="s">
        <v>159</v>
      </c>
      <c r="C316" s="4"/>
      <c r="D316" s="4"/>
      <c r="E316" s="28"/>
      <c r="F316" s="28"/>
      <c r="G316" s="4"/>
      <c r="H316" s="17"/>
      <c r="I316" s="4"/>
      <c r="J316" s="4"/>
      <c r="K316" s="4"/>
      <c r="L316" s="4"/>
      <c r="M316" s="4"/>
      <c r="N316" s="4"/>
    </row>
    <row r="317" spans="1:14" ht="26.25" customHeight="1">
      <c r="A317" s="4"/>
      <c r="B317" s="4" t="s">
        <v>156</v>
      </c>
      <c r="C317" s="4">
        <v>1</v>
      </c>
      <c r="D317" s="4" t="s">
        <v>91</v>
      </c>
      <c r="E317" s="28">
        <v>1620000</v>
      </c>
      <c r="F317" s="43">
        <v>1350000</v>
      </c>
      <c r="G317" s="4">
        <f t="shared" si="76"/>
        <v>83.333333333333343</v>
      </c>
      <c r="H317" s="17">
        <f t="shared" ref="H317:H320" si="77">E317-F317</f>
        <v>270000</v>
      </c>
      <c r="I317" s="57">
        <f t="shared" ref="I317:I320" si="78">H317/E317*100</f>
        <v>16.666666666666664</v>
      </c>
      <c r="J317" s="4"/>
      <c r="K317" s="4"/>
      <c r="L317" s="4"/>
      <c r="M317" s="4"/>
      <c r="N317" s="71" t="s">
        <v>138</v>
      </c>
    </row>
    <row r="318" spans="1:14">
      <c r="A318" s="4"/>
      <c r="B318" s="4" t="s">
        <v>157</v>
      </c>
      <c r="C318" s="4">
        <v>1</v>
      </c>
      <c r="D318" s="4" t="s">
        <v>91</v>
      </c>
      <c r="E318" s="28">
        <v>1500000</v>
      </c>
      <c r="F318" s="43">
        <v>1250000</v>
      </c>
      <c r="G318" s="4">
        <f t="shared" si="76"/>
        <v>83.333333333333343</v>
      </c>
      <c r="H318" s="17">
        <f t="shared" si="77"/>
        <v>250000</v>
      </c>
      <c r="I318" s="57">
        <f t="shared" si="78"/>
        <v>16.666666666666664</v>
      </c>
      <c r="J318" s="4"/>
      <c r="K318" s="4"/>
      <c r="L318" s="4"/>
      <c r="M318" s="4"/>
      <c r="N318" s="72"/>
    </row>
    <row r="319" spans="1:14">
      <c r="A319" s="4"/>
      <c r="B319" s="4" t="s">
        <v>158</v>
      </c>
      <c r="C319" s="4">
        <v>1</v>
      </c>
      <c r="D319" s="4" t="s">
        <v>91</v>
      </c>
      <c r="E319" s="28">
        <v>750000</v>
      </c>
      <c r="F319" s="43">
        <v>750000</v>
      </c>
      <c r="G319" s="4">
        <f t="shared" si="76"/>
        <v>100</v>
      </c>
      <c r="H319" s="17">
        <f t="shared" si="77"/>
        <v>0</v>
      </c>
      <c r="I319" s="57">
        <f t="shared" si="78"/>
        <v>0</v>
      </c>
      <c r="J319" s="4"/>
      <c r="K319" s="4"/>
      <c r="L319" s="4"/>
      <c r="M319" s="4"/>
      <c r="N319" s="73"/>
    </row>
    <row r="320" spans="1:14">
      <c r="A320" s="1"/>
      <c r="B320" s="23" t="s">
        <v>32</v>
      </c>
      <c r="C320" s="1"/>
      <c r="D320" s="1"/>
      <c r="E320" s="20">
        <f>SUM(E306:E319)</f>
        <v>336551800</v>
      </c>
      <c r="F320" s="20">
        <f>F319+F318+F317+F314+F313+F310+F309+F308+F307+F306</f>
        <v>336031800</v>
      </c>
      <c r="G320" s="39">
        <f t="shared" si="76"/>
        <v>99.845491838106355</v>
      </c>
      <c r="H320" s="31">
        <f t="shared" si="77"/>
        <v>520000</v>
      </c>
      <c r="I320" s="39">
        <f t="shared" si="78"/>
        <v>0.15450816189365202</v>
      </c>
      <c r="J320" s="4"/>
      <c r="K320" s="4"/>
      <c r="L320" s="4"/>
      <c r="M320" s="4"/>
      <c r="N320" s="4"/>
    </row>
    <row r="321" spans="1:14">
      <c r="A321" s="1"/>
      <c r="B321" s="1" t="s">
        <v>27</v>
      </c>
      <c r="C321" s="1"/>
      <c r="D321" s="1"/>
      <c r="E321" s="1"/>
      <c r="F321" s="1"/>
      <c r="G321" s="1"/>
      <c r="H321" s="70"/>
      <c r="I321" s="1"/>
      <c r="J321" s="4"/>
      <c r="K321" s="4"/>
      <c r="L321" s="4"/>
      <c r="M321" s="4"/>
      <c r="N321" s="4"/>
    </row>
    <row r="322" spans="1:14">
      <c r="A322" s="1"/>
      <c r="B322" s="1" t="s">
        <v>28</v>
      </c>
      <c r="C322" s="1"/>
      <c r="D322" s="1"/>
      <c r="E322" s="1"/>
      <c r="F322" s="1"/>
      <c r="G322" s="1"/>
      <c r="H322" s="1"/>
      <c r="I322" s="1"/>
      <c r="J322" s="4"/>
      <c r="K322" s="4"/>
      <c r="L322" s="4"/>
      <c r="M322" s="4"/>
      <c r="N322" s="4"/>
    </row>
    <row r="323" spans="1:14" ht="30">
      <c r="A323" s="1"/>
      <c r="B323" s="7" t="s">
        <v>77</v>
      </c>
      <c r="C323" s="8">
        <v>25</v>
      </c>
      <c r="D323" s="8" t="s">
        <v>29</v>
      </c>
      <c r="E323" s="74">
        <v>33586200</v>
      </c>
      <c r="F323" s="8">
        <v>8100000</v>
      </c>
      <c r="G323" s="8">
        <f>F323/E323*100</f>
        <v>24.117048073315825</v>
      </c>
      <c r="H323" s="8">
        <f>E323-F323</f>
        <v>25486200</v>
      </c>
      <c r="I323" s="8">
        <f>H323/E323*100</f>
        <v>75.882951926684171</v>
      </c>
      <c r="J323" s="4">
        <v>100</v>
      </c>
      <c r="K323" s="4"/>
      <c r="L323" s="4"/>
      <c r="M323" s="4"/>
      <c r="N323" s="4"/>
    </row>
    <row r="324" spans="1:14" ht="30">
      <c r="A324" s="1"/>
      <c r="B324" s="7" t="s">
        <v>78</v>
      </c>
      <c r="C324" s="8">
        <v>25</v>
      </c>
      <c r="D324" s="8" t="s">
        <v>29</v>
      </c>
      <c r="E324" s="75"/>
      <c r="F324" s="8">
        <v>8100000</v>
      </c>
      <c r="G324" s="8">
        <f>F324/E323*100</f>
        <v>24.117048073315825</v>
      </c>
      <c r="H324" s="8">
        <f>H323-F324</f>
        <v>17386200</v>
      </c>
      <c r="I324" s="8">
        <f>H324/E323*100</f>
        <v>51.765903853368343</v>
      </c>
      <c r="J324" s="4">
        <v>100</v>
      </c>
      <c r="K324" s="4"/>
      <c r="L324" s="4"/>
      <c r="M324" s="4"/>
      <c r="N324" s="4"/>
    </row>
    <row r="325" spans="1:14" ht="30">
      <c r="A325" s="14"/>
      <c r="B325" s="7" t="s">
        <v>79</v>
      </c>
      <c r="C325" s="8">
        <v>25</v>
      </c>
      <c r="D325" s="8" t="s">
        <v>29</v>
      </c>
      <c r="E325" s="75"/>
      <c r="F325" s="8">
        <v>8100000</v>
      </c>
      <c r="G325" s="8">
        <f>F325/E323*100</f>
        <v>24.117048073315825</v>
      </c>
      <c r="H325" s="8">
        <f t="shared" ref="H325:H326" si="79">H324-F325</f>
        <v>9286200</v>
      </c>
      <c r="I325" s="8">
        <f>H325/E323*100</f>
        <v>27.648855780052521</v>
      </c>
      <c r="J325" s="4">
        <v>100</v>
      </c>
      <c r="K325" s="4"/>
      <c r="L325" s="4"/>
      <c r="M325" s="4"/>
      <c r="N325" s="4"/>
    </row>
    <row r="326" spans="1:14" ht="30">
      <c r="A326" s="14"/>
      <c r="B326" s="7" t="s">
        <v>80</v>
      </c>
      <c r="C326" s="8">
        <v>25</v>
      </c>
      <c r="D326" s="8" t="s">
        <v>29</v>
      </c>
      <c r="E326" s="76"/>
      <c r="F326" s="8">
        <v>9286200</v>
      </c>
      <c r="G326" s="8">
        <f>F326/E323*100</f>
        <v>27.648855780052521</v>
      </c>
      <c r="H326" s="8">
        <f t="shared" si="79"/>
        <v>0</v>
      </c>
      <c r="I326" s="8">
        <f>H326/E323*100</f>
        <v>0</v>
      </c>
      <c r="J326" s="4"/>
      <c r="K326" s="4"/>
      <c r="L326" s="4"/>
      <c r="M326" s="4"/>
      <c r="N326" s="4"/>
    </row>
    <row r="327" spans="1:14" s="11" customFormat="1">
      <c r="A327" s="82" t="s">
        <v>32</v>
      </c>
      <c r="B327" s="83"/>
      <c r="C327" s="13">
        <v>25</v>
      </c>
      <c r="D327" s="13" t="s">
        <v>29</v>
      </c>
      <c r="E327" s="13">
        <v>33586200</v>
      </c>
      <c r="F327" s="13">
        <f>F323+F324+F325+F326</f>
        <v>33586200</v>
      </c>
      <c r="G327" s="8">
        <f t="shared" ref="G327" si="80">F327/E327*100</f>
        <v>100</v>
      </c>
      <c r="H327" s="8">
        <f>E327-F327</f>
        <v>0</v>
      </c>
      <c r="I327" s="8">
        <f t="shared" ref="I327" si="81">H327/E327*100</f>
        <v>0</v>
      </c>
      <c r="J327" s="10"/>
      <c r="K327" s="10"/>
      <c r="L327" s="10"/>
      <c r="M327" s="10"/>
      <c r="N327" s="10"/>
    </row>
    <row r="328" spans="1:14" s="11" customFormat="1" ht="14.25">
      <c r="A328" s="46"/>
      <c r="B328" s="40" t="s">
        <v>81</v>
      </c>
      <c r="C328" s="24"/>
      <c r="D328" s="24"/>
      <c r="E328" s="24">
        <f>E327+E320</f>
        <v>370138000</v>
      </c>
      <c r="F328" s="24">
        <f>F327+F320</f>
        <v>369618000</v>
      </c>
      <c r="G328" s="24">
        <f>F328/E328*100</f>
        <v>99.859511857739548</v>
      </c>
      <c r="H328" s="24">
        <f>E328-F328</f>
        <v>520000</v>
      </c>
      <c r="I328" s="24">
        <f>H328/E328*100</f>
        <v>0.1404881422604542</v>
      </c>
      <c r="J328" s="42"/>
      <c r="K328" s="42"/>
      <c r="L328" s="42"/>
      <c r="M328" s="42"/>
      <c r="N328" s="42"/>
    </row>
    <row r="329" spans="1:14">
      <c r="A329" s="90" t="s">
        <v>105</v>
      </c>
      <c r="B329" s="91"/>
      <c r="C329" s="52"/>
      <c r="D329" s="52"/>
      <c r="E329" s="53">
        <f>E328+E300+E275+E248+E222+E168+E142+E115+E89+E65+E40+E196</f>
        <v>4441656000</v>
      </c>
      <c r="F329" s="53">
        <f>F328+F300+F275+F248+F222+F168+F142+F115+F89+F65+F40+F196</f>
        <v>4389047672</v>
      </c>
      <c r="G329" s="53">
        <f>F329/E329*100</f>
        <v>98.815569508309508</v>
      </c>
      <c r="H329" s="53">
        <f>E329-F329</f>
        <v>52608328</v>
      </c>
      <c r="I329" s="53">
        <f>H329/E329*100</f>
        <v>1.1844304916904866</v>
      </c>
      <c r="J329" s="54"/>
      <c r="K329" s="54"/>
      <c r="L329" s="54"/>
      <c r="M329" s="54"/>
      <c r="N329" s="54"/>
    </row>
    <row r="330" spans="1:14">
      <c r="B330" s="9"/>
      <c r="C330" s="9"/>
      <c r="H330" s="92" t="s">
        <v>132</v>
      </c>
      <c r="I330" s="92"/>
      <c r="J330" s="92"/>
      <c r="K330" s="92"/>
    </row>
    <row r="331" spans="1:14">
      <c r="B331" s="87"/>
      <c r="C331" s="87"/>
      <c r="H331" s="89" t="s">
        <v>35</v>
      </c>
      <c r="I331" s="89"/>
      <c r="J331" s="89"/>
      <c r="K331" s="89"/>
    </row>
    <row r="332" spans="1:14">
      <c r="B332" s="21"/>
      <c r="C332" s="21"/>
      <c r="H332" s="6"/>
      <c r="I332" s="6"/>
      <c r="J332" s="6"/>
      <c r="K332" s="6"/>
    </row>
    <row r="333" spans="1:14">
      <c r="B333" s="21"/>
      <c r="C333" s="21"/>
      <c r="H333" s="6"/>
      <c r="I333" s="6"/>
      <c r="J333" s="6"/>
      <c r="K333" s="6"/>
    </row>
    <row r="334" spans="1:14">
      <c r="B334" s="21"/>
      <c r="C334" s="21"/>
      <c r="H334" s="6"/>
      <c r="I334" s="6"/>
      <c r="J334" s="6"/>
      <c r="K334" s="6"/>
    </row>
    <row r="335" spans="1:14">
      <c r="B335" s="93"/>
      <c r="C335" s="93"/>
      <c r="H335" s="93"/>
      <c r="I335" s="93"/>
      <c r="J335" s="93"/>
      <c r="K335" s="93"/>
    </row>
    <row r="336" spans="1:14">
      <c r="B336" s="87"/>
      <c r="C336" s="87"/>
      <c r="H336" s="88" t="s">
        <v>106</v>
      </c>
      <c r="I336" s="88"/>
      <c r="J336" s="88"/>
      <c r="K336" s="88"/>
    </row>
    <row r="337" spans="2:11">
      <c r="B337" s="22"/>
      <c r="H337" s="89" t="s">
        <v>107</v>
      </c>
      <c r="I337" s="89"/>
      <c r="J337" s="89"/>
      <c r="K337" s="89"/>
    </row>
    <row r="338" spans="2:11">
      <c r="B338" s="22"/>
      <c r="H338" s="89"/>
      <c r="I338" s="89"/>
      <c r="J338" s="89"/>
      <c r="K338" s="89"/>
    </row>
  </sheetData>
  <mergeCells count="51">
    <mergeCell ref="B336:C336"/>
    <mergeCell ref="H336:K336"/>
    <mergeCell ref="H337:K337"/>
    <mergeCell ref="H338:K338"/>
    <mergeCell ref="A329:B329"/>
    <mergeCell ref="H330:K330"/>
    <mergeCell ref="B331:C331"/>
    <mergeCell ref="H331:K331"/>
    <mergeCell ref="B335:C335"/>
    <mergeCell ref="H335:K335"/>
    <mergeCell ref="A327:B327"/>
    <mergeCell ref="A39:B39"/>
    <mergeCell ref="A64:B64"/>
    <mergeCell ref="A88:B88"/>
    <mergeCell ref="A114:B114"/>
    <mergeCell ref="A141:B141"/>
    <mergeCell ref="A167:B167"/>
    <mergeCell ref="A195:B195"/>
    <mergeCell ref="A221:B221"/>
    <mergeCell ref="A247:B247"/>
    <mergeCell ref="A274:B274"/>
    <mergeCell ref="A299:B299"/>
    <mergeCell ref="A83:B83"/>
    <mergeCell ref="A89:B89"/>
    <mergeCell ref="J9:J10"/>
    <mergeCell ref="A9:A10"/>
    <mergeCell ref="B9:B10"/>
    <mergeCell ref="C9:D9"/>
    <mergeCell ref="F9:G9"/>
    <mergeCell ref="H9:I9"/>
    <mergeCell ref="E323:E326"/>
    <mergeCell ref="E35:E38"/>
    <mergeCell ref="E110:E113"/>
    <mergeCell ref="E138:E140"/>
    <mergeCell ref="E164:E166"/>
    <mergeCell ref="E192:E194"/>
    <mergeCell ref="E86:E87"/>
    <mergeCell ref="N29:N31"/>
    <mergeCell ref="N56:N58"/>
    <mergeCell ref="E217:E220"/>
    <mergeCell ref="E243:E246"/>
    <mergeCell ref="E271:E273"/>
    <mergeCell ref="N211:N213"/>
    <mergeCell ref="N237:N239"/>
    <mergeCell ref="N290:N292"/>
    <mergeCell ref="N317:N319"/>
    <mergeCell ref="N80:N82"/>
    <mergeCell ref="N104:N106"/>
    <mergeCell ref="N132:N134"/>
    <mergeCell ref="N158:N160"/>
    <mergeCell ref="N186:N188"/>
  </mergeCells>
  <pageMargins left="0.70866141732283472" right="0.70866141732283472" top="0.74803149606299213" bottom="0.74803149606299213" header="0.31496062992125984" footer="0.31496062992125984"/>
  <pageSetup paperSize="5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DAU-T FIX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ANA MARIA ISKANDAR</cp:lastModifiedBy>
  <cp:lastPrinted>2019-10-05T02:50:48Z</cp:lastPrinted>
  <dcterms:created xsi:type="dcterms:W3CDTF">2019-07-22T06:34:19Z</dcterms:created>
  <dcterms:modified xsi:type="dcterms:W3CDTF">2020-01-20T13:23:23Z</dcterms:modified>
</cp:coreProperties>
</file>