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600" windowHeight="11475" activeTab="8"/>
  </bookViews>
  <sheets>
    <sheet name="pengadaan" sheetId="1" r:id="rId1"/>
    <sheet name="bmd" sheetId="2" r:id="rId2"/>
    <sheet name="pemeliharaan" sheetId="3" r:id="rId3"/>
    <sheet name="sppd" sheetId="4" r:id="rId4"/>
    <sheet name="REHAB" sheetId="5" r:id="rId5"/>
    <sheet name="plyanan" sheetId="6" r:id="rId6"/>
    <sheet name="dok" sheetId="7" r:id="rId7"/>
    <sheet name="pemelihraan 10 unit" sheetId="8" r:id="rId8"/>
    <sheet name="pngadaan 10" sheetId="9" r:id="rId9"/>
    <sheet name="rehab versi perubhan" sheetId="10" r:id="rId10"/>
  </sheets>
  <definedNames>
    <definedName name="_xlnm.Print_Area" localSheetId="1">bmd!$A$39:$P$62</definedName>
  </definedNames>
  <calcPr calcId="144525"/>
</workbook>
</file>

<file path=xl/calcChain.xml><?xml version="1.0" encoding="utf-8"?>
<calcChain xmlns="http://schemas.openxmlformats.org/spreadsheetml/2006/main">
  <c r="O82" i="6"/>
  <c r="O99"/>
  <c r="N99"/>
  <c r="N71" l="1"/>
  <c r="O84"/>
  <c r="N84"/>
  <c r="N83" s="1"/>
  <c r="N103" l="1"/>
  <c r="N90"/>
  <c r="N85"/>
  <c r="N75"/>
  <c r="R57"/>
  <c r="K41" i="5" l="1"/>
  <c r="K43"/>
  <c r="P41" i="10"/>
  <c r="P40" s="1"/>
  <c r="P39"/>
  <c r="P38" s="1"/>
  <c r="L38"/>
  <c r="P36"/>
  <c r="L36"/>
  <c r="L35" s="1"/>
  <c r="P32"/>
  <c r="L32"/>
  <c r="P31"/>
  <c r="P30" s="1"/>
  <c r="P29" s="1"/>
  <c r="L31"/>
  <c r="L30" s="1"/>
  <c r="L29" s="1"/>
  <c r="P47" i="1"/>
  <c r="P46" s="1"/>
  <c r="P49"/>
  <c r="P48"/>
  <c r="P121"/>
  <c r="P91"/>
  <c r="P90" s="1"/>
  <c r="P93"/>
  <c r="O38" i="4"/>
  <c r="K119" i="1"/>
  <c r="H119"/>
  <c r="P63"/>
  <c r="P65"/>
  <c r="P64"/>
  <c r="P62" s="1"/>
  <c r="Q36" i="10" l="1"/>
  <c r="Q41"/>
  <c r="Q39"/>
  <c r="R39" s="1"/>
  <c r="P37"/>
  <c r="P35"/>
  <c r="P33" s="1"/>
  <c r="P28" s="1"/>
  <c r="L40"/>
  <c r="L37" s="1"/>
  <c r="Q46" i="1"/>
  <c r="L119"/>
  <c r="Q62"/>
  <c r="K40" i="5"/>
  <c r="K42"/>
  <c r="P42" i="10" l="1"/>
  <c r="P27"/>
  <c r="P17"/>
  <c r="L33"/>
  <c r="L28" s="1"/>
  <c r="P95" i="1"/>
  <c r="P94"/>
  <c r="P92" s="1"/>
  <c r="Q92" s="1"/>
  <c r="Q91"/>
  <c r="M17" i="10" l="1"/>
  <c r="L42"/>
  <c r="Q42" s="1"/>
  <c r="R42" s="1"/>
  <c r="L27"/>
  <c r="P57" i="3" l="1"/>
  <c r="O57"/>
  <c r="O57" i="8"/>
  <c r="N67"/>
  <c r="N57"/>
  <c r="M66"/>
  <c r="O66" s="1"/>
  <c r="I66"/>
  <c r="M65"/>
  <c r="N65" s="1"/>
  <c r="O65" s="1"/>
  <c r="I65"/>
  <c r="M64"/>
  <c r="N64" s="1"/>
  <c r="I64"/>
  <c r="M63"/>
  <c r="N63" s="1"/>
  <c r="O63" s="1"/>
  <c r="I63"/>
  <c r="M62"/>
  <c r="I62"/>
  <c r="N62" s="1"/>
  <c r="M61"/>
  <c r="M60" s="1"/>
  <c r="O60" s="1"/>
  <c r="M59"/>
  <c r="I59"/>
  <c r="M58"/>
  <c r="I58"/>
  <c r="M57"/>
  <c r="M56"/>
  <c r="I56"/>
  <c r="I52" s="1"/>
  <c r="M55"/>
  <c r="I55"/>
  <c r="M54"/>
  <c r="I54"/>
  <c r="M53"/>
  <c r="I53"/>
  <c r="M46"/>
  <c r="N46" s="1"/>
  <c r="O46" s="1"/>
  <c r="I46"/>
  <c r="M44"/>
  <c r="M43" s="1"/>
  <c r="M42" s="1"/>
  <c r="I44"/>
  <c r="I43" s="1"/>
  <c r="I42" s="1"/>
  <c r="M41"/>
  <c r="I41"/>
  <c r="M40"/>
  <c r="I40"/>
  <c r="J39"/>
  <c r="M39" s="1"/>
  <c r="F39"/>
  <c r="I39" s="1"/>
  <c r="I35" s="1"/>
  <c r="I34" s="1"/>
  <c r="M38"/>
  <c r="I38"/>
  <c r="M37"/>
  <c r="M35" s="1"/>
  <c r="M34" s="1"/>
  <c r="I37"/>
  <c r="M36"/>
  <c r="I36"/>
  <c r="N57" i="3"/>
  <c r="P55" i="7"/>
  <c r="P54" s="1"/>
  <c r="P46"/>
  <c r="P45" s="1"/>
  <c r="P44"/>
  <c r="P43" s="1"/>
  <c r="P42"/>
  <c r="P41"/>
  <c r="P40"/>
  <c r="L55"/>
  <c r="L54" s="1"/>
  <c r="L46"/>
  <c r="L45" s="1"/>
  <c r="L44"/>
  <c r="L43" s="1"/>
  <c r="L42"/>
  <c r="L41"/>
  <c r="L40"/>
  <c r="N82" i="6"/>
  <c r="N78" l="1"/>
  <c r="Q40" i="7"/>
  <c r="Q42"/>
  <c r="Q44"/>
  <c r="R44" s="1"/>
  <c r="M52" i="8"/>
  <c r="M33" s="1"/>
  <c r="M32" s="1"/>
  <c r="M31" s="1"/>
  <c r="M67" s="1"/>
  <c r="N44"/>
  <c r="O44" s="1"/>
  <c r="I61"/>
  <c r="I60" s="1"/>
  <c r="I33" s="1"/>
  <c r="I32" s="1"/>
  <c r="I31" s="1"/>
  <c r="L39" i="7"/>
  <c r="L38" s="1"/>
  <c r="L37" s="1"/>
  <c r="L35" s="1"/>
  <c r="P39"/>
  <c r="P38" s="1"/>
  <c r="P37" s="1"/>
  <c r="P35" s="1"/>
  <c r="M19" i="8" l="1"/>
  <c r="I67"/>
  <c r="J19"/>
  <c r="O67"/>
  <c r="L56" i="7"/>
  <c r="P56"/>
  <c r="Q56" l="1"/>
  <c r="R56" s="1"/>
  <c r="O37" i="4" l="1"/>
  <c r="N110" i="6" l="1"/>
  <c r="N109"/>
  <c r="N108"/>
  <c r="N107"/>
  <c r="N106"/>
  <c r="N105"/>
  <c r="N102"/>
  <c r="N101" s="1"/>
  <c r="N100"/>
  <c r="N96"/>
  <c r="N95"/>
  <c r="N94"/>
  <c r="N93"/>
  <c r="N92"/>
  <c r="N91"/>
  <c r="N88"/>
  <c r="N87"/>
  <c r="N80"/>
  <c r="N79" s="1"/>
  <c r="N76"/>
  <c r="N68"/>
  <c r="N56" s="1"/>
  <c r="N66"/>
  <c r="N65"/>
  <c r="N61"/>
  <c r="N60" s="1"/>
  <c r="N58"/>
  <c r="N57" s="1"/>
  <c r="N54"/>
  <c r="N53"/>
  <c r="J80"/>
  <c r="J79"/>
  <c r="J71"/>
  <c r="J88"/>
  <c r="J87"/>
  <c r="J86" s="1"/>
  <c r="J85" s="1"/>
  <c r="J68"/>
  <c r="J65"/>
  <c r="J96"/>
  <c r="J95"/>
  <c r="J94"/>
  <c r="J93"/>
  <c r="J92"/>
  <c r="J91"/>
  <c r="N55" l="1"/>
  <c r="O71"/>
  <c r="N86"/>
  <c r="N104"/>
  <c r="O68"/>
  <c r="P68" s="1"/>
  <c r="J90"/>
  <c r="J89" s="1"/>
  <c r="N64"/>
  <c r="N63" s="1"/>
  <c r="N89"/>
  <c r="N52"/>
  <c r="N51" s="1"/>
  <c r="N50" s="1"/>
  <c r="N98"/>
  <c r="N97" s="1"/>
  <c r="N49" l="1"/>
  <c r="N111" l="1"/>
  <c r="R59"/>
  <c r="N19"/>
  <c r="J110"/>
  <c r="J109"/>
  <c r="J108"/>
  <c r="J107"/>
  <c r="J106"/>
  <c r="J105"/>
  <c r="J102"/>
  <c r="J101" s="1"/>
  <c r="J100"/>
  <c r="J99"/>
  <c r="J84"/>
  <c r="J83" s="1"/>
  <c r="J78" s="1"/>
  <c r="J76"/>
  <c r="J75" s="1"/>
  <c r="J66"/>
  <c r="J61"/>
  <c r="J60" s="1"/>
  <c r="J58"/>
  <c r="J57" s="1"/>
  <c r="J54"/>
  <c r="J53"/>
  <c r="J98" l="1"/>
  <c r="J97" s="1"/>
  <c r="J104"/>
  <c r="J103" s="1"/>
  <c r="J52"/>
  <c r="J51" s="1"/>
  <c r="J50" s="1"/>
  <c r="O43" i="5" l="1"/>
  <c r="O41"/>
  <c r="O38"/>
  <c r="O34"/>
  <c r="O33"/>
  <c r="K38"/>
  <c r="K37" s="1"/>
  <c r="K34"/>
  <c r="K33"/>
  <c r="O37" l="1"/>
  <c r="P38"/>
  <c r="O42"/>
  <c r="P43"/>
  <c r="O32"/>
  <c r="O31" s="1"/>
  <c r="O40"/>
  <c r="P41"/>
  <c r="Q41" s="1"/>
  <c r="K32"/>
  <c r="K31" s="1"/>
  <c r="K35"/>
  <c r="K39"/>
  <c r="O39" l="1"/>
  <c r="O35"/>
  <c r="O30" s="1"/>
  <c r="O19" s="1"/>
  <c r="K30"/>
  <c r="L19" s="1"/>
  <c r="O44" l="1"/>
  <c r="O29"/>
  <c r="K29"/>
  <c r="K44"/>
  <c r="P44" l="1"/>
  <c r="Q44" s="1"/>
  <c r="N66" i="3"/>
  <c r="N65"/>
  <c r="N64"/>
  <c r="N63"/>
  <c r="N62"/>
  <c r="N61" s="1"/>
  <c r="N60" s="1"/>
  <c r="N59"/>
  <c r="N58"/>
  <c r="N56"/>
  <c r="N55"/>
  <c r="N54"/>
  <c r="N53"/>
  <c r="N52" s="1"/>
  <c r="N46"/>
  <c r="O46" s="1"/>
  <c r="P46" s="1"/>
  <c r="N44"/>
  <c r="O44" s="1"/>
  <c r="P44" s="1"/>
  <c r="N41"/>
  <c r="N40"/>
  <c r="K39"/>
  <c r="N39" s="1"/>
  <c r="N35" s="1"/>
  <c r="N38"/>
  <c r="N37"/>
  <c r="N36"/>
  <c r="J52"/>
  <c r="J55"/>
  <c r="J56"/>
  <c r="J58"/>
  <c r="J59"/>
  <c r="J54"/>
  <c r="J53"/>
  <c r="J41"/>
  <c r="J40"/>
  <c r="N43" l="1"/>
  <c r="N42" s="1"/>
  <c r="N34"/>
  <c r="N33" l="1"/>
  <c r="N32" s="1"/>
  <c r="N31" s="1"/>
  <c r="N67" l="1"/>
  <c r="N19"/>
  <c r="N17" i="2"/>
  <c r="K17"/>
  <c r="N49"/>
  <c r="N48"/>
  <c r="N47" s="1"/>
  <c r="N46"/>
  <c r="N45" s="1"/>
  <c r="N44"/>
  <c r="N43" s="1"/>
  <c r="N42" s="1"/>
  <c r="N41"/>
  <c r="N40" s="1"/>
  <c r="N39" s="1"/>
  <c r="N38"/>
  <c r="N37"/>
  <c r="N36" s="1"/>
  <c r="N35" s="1"/>
  <c r="N33"/>
  <c r="N32"/>
  <c r="N30" s="1"/>
  <c r="N29" s="1"/>
  <c r="N28" s="1"/>
  <c r="N31"/>
  <c r="J38"/>
  <c r="N34" l="1"/>
  <c r="N27" s="1"/>
  <c r="N52" s="1"/>
  <c r="O32" i="4"/>
  <c r="O31" s="1"/>
  <c r="K38"/>
  <c r="K32"/>
  <c r="K31" s="1"/>
  <c r="K37" l="1"/>
  <c r="P38"/>
  <c r="Q38" s="1"/>
  <c r="K30"/>
  <c r="K29" s="1"/>
  <c r="O30"/>
  <c r="O29" s="1"/>
  <c r="P32"/>
  <c r="Q32" s="1"/>
  <c r="K43" l="1"/>
  <c r="L19"/>
  <c r="O43"/>
  <c r="P43" s="1"/>
  <c r="O19"/>
  <c r="Q43" l="1"/>
  <c r="P98" i="1"/>
  <c r="P97" s="1"/>
  <c r="P96" s="1"/>
  <c r="P89"/>
  <c r="P88"/>
  <c r="P87"/>
  <c r="P86"/>
  <c r="P85"/>
  <c r="P83"/>
  <c r="P82"/>
  <c r="P81"/>
  <c r="P78"/>
  <c r="P77"/>
  <c r="P76"/>
  <c r="P74"/>
  <c r="P73"/>
  <c r="P70"/>
  <c r="P69" s="1"/>
  <c r="P68" s="1"/>
  <c r="P67"/>
  <c r="P66" s="1"/>
  <c r="P61"/>
  <c r="P60"/>
  <c r="P59"/>
  <c r="L98"/>
  <c r="L97" s="1"/>
  <c r="L96" s="1"/>
  <c r="L78"/>
  <c r="L77"/>
  <c r="P53"/>
  <c r="P52"/>
  <c r="P44"/>
  <c r="P43" s="1"/>
  <c r="P40"/>
  <c r="P39"/>
  <c r="L86"/>
  <c r="L87"/>
  <c r="L88"/>
  <c r="L89"/>
  <c r="L85"/>
  <c r="L82"/>
  <c r="L83"/>
  <c r="L81"/>
  <c r="L76"/>
  <c r="L74"/>
  <c r="L73"/>
  <c r="L70"/>
  <c r="L69" s="1"/>
  <c r="L68" s="1"/>
  <c r="L67"/>
  <c r="L66" s="1"/>
  <c r="L61"/>
  <c r="L60"/>
  <c r="L59"/>
  <c r="L56"/>
  <c r="Q56" s="1"/>
  <c r="L53"/>
  <c r="L52"/>
  <c r="L44"/>
  <c r="L43" s="1"/>
  <c r="P80" l="1"/>
  <c r="P79" s="1"/>
  <c r="P58"/>
  <c r="P54" s="1"/>
  <c r="P84"/>
  <c r="P75"/>
  <c r="P51"/>
  <c r="P50" s="1"/>
  <c r="L58"/>
  <c r="L80"/>
  <c r="L51"/>
  <c r="L72"/>
  <c r="R93"/>
  <c r="L84"/>
  <c r="L75"/>
  <c r="P38"/>
  <c r="P37" s="1"/>
  <c r="P36" s="1"/>
  <c r="L55"/>
  <c r="P72"/>
  <c r="P71" s="1"/>
  <c r="P42"/>
  <c r="P41" s="1"/>
  <c r="L42"/>
  <c r="L41" s="1"/>
  <c r="J66" i="3"/>
  <c r="J65"/>
  <c r="J64"/>
  <c r="J63"/>
  <c r="J62"/>
  <c r="J46"/>
  <c r="J44"/>
  <c r="J43" s="1"/>
  <c r="G39"/>
  <c r="J39" s="1"/>
  <c r="J38"/>
  <c r="J37"/>
  <c r="J36"/>
  <c r="J35" s="1"/>
  <c r="O62"/>
  <c r="P60"/>
  <c r="P45" i="1" l="1"/>
  <c r="P35" s="1"/>
  <c r="L71"/>
  <c r="L79"/>
  <c r="L54"/>
  <c r="O63" i="3"/>
  <c r="P63" s="1"/>
  <c r="O65"/>
  <c r="P65" s="1"/>
  <c r="O64"/>
  <c r="J42"/>
  <c r="J61"/>
  <c r="J60" s="1"/>
  <c r="J34"/>
  <c r="L45" i="1" l="1"/>
  <c r="P19"/>
  <c r="P100"/>
  <c r="O119" s="1"/>
  <c r="J33" i="3"/>
  <c r="J32" s="1"/>
  <c r="J31" s="1"/>
  <c r="P66"/>
  <c r="K19" l="1"/>
  <c r="J67"/>
  <c r="O67" s="1"/>
  <c r="P67" s="1"/>
  <c r="J49" i="2"/>
  <c r="J48" s="1"/>
  <c r="J47" s="1"/>
  <c r="J46"/>
  <c r="J45" s="1"/>
  <c r="J44"/>
  <c r="J43" s="1"/>
  <c r="J42" s="1"/>
  <c r="J41"/>
  <c r="J37"/>
  <c r="J36" s="1"/>
  <c r="J35" s="1"/>
  <c r="J33"/>
  <c r="J32"/>
  <c r="J31"/>
  <c r="J40" l="1"/>
  <c r="J39" s="1"/>
  <c r="J34" s="1"/>
  <c r="O41"/>
  <c r="J30"/>
  <c r="J29" s="1"/>
  <c r="J28" s="1"/>
  <c r="L40" i="1"/>
  <c r="L39"/>
  <c r="J27" i="2" l="1"/>
  <c r="J52" s="1"/>
  <c r="O52" s="1"/>
  <c r="L38" i="1"/>
  <c r="L37" s="1"/>
  <c r="L36" s="1"/>
  <c r="L35" s="1"/>
  <c r="M19" l="1"/>
  <c r="Q35"/>
  <c r="L100"/>
  <c r="R100" s="1"/>
  <c r="Q100" l="1"/>
  <c r="J64" i="6"/>
  <c r="J63" s="1"/>
  <c r="J56" s="1"/>
  <c r="J55" s="1"/>
  <c r="J49" s="1"/>
  <c r="J111" l="1"/>
  <c r="O111" s="1"/>
  <c r="P111" s="1"/>
  <c r="K19"/>
</calcChain>
</file>

<file path=xl/sharedStrings.xml><?xml version="1.0" encoding="utf-8"?>
<sst xmlns="http://schemas.openxmlformats.org/spreadsheetml/2006/main" count="1658" uniqueCount="461">
  <si>
    <t xml:space="preserve">RENCANA KERJA DAN PERUBAHAN ANGGARAN </t>
  </si>
  <si>
    <t>SATUAN KERJA PERANGKAT DAERAH</t>
  </si>
  <si>
    <t>Formulir</t>
  </si>
  <si>
    <t>PEMERINTAH KOTA SERANG</t>
  </si>
  <si>
    <t>RKPA-SKPD 2.2.1</t>
  </si>
  <si>
    <t>Urusan Pemerintahan</t>
  </si>
  <si>
    <t>:</t>
  </si>
  <si>
    <t xml:space="preserve">Perhubungan </t>
  </si>
  <si>
    <t>Organisasi</t>
  </si>
  <si>
    <t>Dinas Perhubungan</t>
  </si>
  <si>
    <t>Program</t>
  </si>
  <si>
    <t>Kegiatan</t>
  </si>
  <si>
    <t>Lokasi Kegiatan</t>
  </si>
  <si>
    <t>KOTA SERANG</t>
  </si>
  <si>
    <t>Sumber Dana</t>
  </si>
  <si>
    <t>INDIKATOR &amp; TOLAK UKUR KINERJA BELANJA LANGSUNG</t>
  </si>
  <si>
    <t>Indikator</t>
  </si>
  <si>
    <t>Tolok Ukur Kinerja</t>
  </si>
  <si>
    <t>Target Kinerja</t>
  </si>
  <si>
    <t>Sebelum Perubahan</t>
  </si>
  <si>
    <t>Sesudah Perubahan</t>
  </si>
  <si>
    <t xml:space="preserve">Capaian Program </t>
  </si>
  <si>
    <t>Masukan</t>
  </si>
  <si>
    <t>Dana / Anggaran</t>
  </si>
  <si>
    <t>Keluaran</t>
  </si>
  <si>
    <t>Hasil</t>
  </si>
  <si>
    <t xml:space="preserve">Kelompok Sasaran Kegiatan : </t>
  </si>
  <si>
    <t>Rincian Anggaran Belanja Langsung menurut Program dan Per Kegiatan Satuan Kerja Perangkat Daerah</t>
  </si>
  <si>
    <t>Kode Rekening</t>
  </si>
  <si>
    <t>Uraian</t>
  </si>
  <si>
    <t>SEBELUM PERUBAHAN</t>
  </si>
  <si>
    <t>SESUDAH PERUBAHAN</t>
  </si>
  <si>
    <t>Bertambah/(Berkurang)</t>
  </si>
  <si>
    <t>Rincian Perhitungan</t>
  </si>
  <si>
    <t>Jumlah (Rp)</t>
  </si>
  <si>
    <t>Volume</t>
  </si>
  <si>
    <t>Satuan</t>
  </si>
  <si>
    <t>Harga Satuan</t>
  </si>
  <si>
    <t>(Rp)</t>
  </si>
  <si>
    <t>%</t>
  </si>
  <si>
    <t>11 = 10 - 6</t>
  </si>
  <si>
    <t xml:space="preserve">5  2  </t>
  </si>
  <si>
    <t>BELANJA LANGSUNG</t>
  </si>
  <si>
    <t>5  2  1</t>
  </si>
  <si>
    <t>BELANJA PEGAWAI</t>
  </si>
  <si>
    <t>Jumlah</t>
  </si>
  <si>
    <t>APBD Kota</t>
  </si>
  <si>
    <t>Aparatur Dishub</t>
  </si>
  <si>
    <t>PPTK</t>
  </si>
  <si>
    <t>Eks</t>
  </si>
  <si>
    <t>Tahun Anggaran Perubahan 2019</t>
  </si>
  <si>
    <t>Pengadaan Sarana dan Prasarana Kantor</t>
  </si>
  <si>
    <t>1209.120901.01.002</t>
  </si>
  <si>
    <t>1209.01</t>
  </si>
  <si>
    <t>Program Pelayanan dan Peningkatan  Kapasaitas Aparatur</t>
  </si>
  <si>
    <t>honorarium PNS</t>
  </si>
  <si>
    <t>Honorarium Tim Pengadaan Barang dan Jasa</t>
  </si>
  <si>
    <t>- PPHP</t>
  </si>
  <si>
    <t>- PPBJ</t>
  </si>
  <si>
    <t>BELANJA BARANG DAN JASA</t>
  </si>
  <si>
    <t>Belanja Sewa Rumah /Gedung/Gudang/parkir</t>
  </si>
  <si>
    <t>Belanja sewa gedung/kantor/tempat</t>
  </si>
  <si>
    <t>- sewa Gedung PKB</t>
  </si>
  <si>
    <t>BELANJA MODAL</t>
  </si>
  <si>
    <t>Belanja modal pengadaan alat angkutan darat bermotor</t>
  </si>
  <si>
    <t>Belanja modal pengadaan kendaraan bermotor khusus</t>
  </si>
  <si>
    <t>-</t>
  </si>
  <si>
    <t>- Belanja modal pengadaan mobil pengaturan lalu    lintas (mobil double cabin)</t>
  </si>
  <si>
    <t>- Aksesoris</t>
  </si>
  <si>
    <t>Belanja modal pengadaan alat kantor</t>
  </si>
  <si>
    <t>Belanja modal pengadaan mesin ketik</t>
  </si>
  <si>
    <t>- Mesin Ketik</t>
  </si>
  <si>
    <t>Belanja Modal Pengadaan Alat Penyimpanan</t>
  </si>
  <si>
    <t>Perlengkapan Kantor</t>
  </si>
  <si>
    <t xml:space="preserve">- </t>
  </si>
  <si>
    <t>Rak Besi/Metal (Rak Besi)</t>
  </si>
  <si>
    <t>Filling Besi metal  (Filling Kabinet)</t>
  </si>
  <si>
    <t>Lemari Kaca</t>
  </si>
  <si>
    <t>Belanja Modal Pengadaamn CCTV</t>
  </si>
  <si>
    <t>- pengadaan CCTV</t>
  </si>
  <si>
    <t>Belanja Modal pengadaan Komputer unit/jaringan</t>
  </si>
  <si>
    <t>- Pengadaan laptop</t>
  </si>
  <si>
    <t>- Komputer PC</t>
  </si>
  <si>
    <t>Belanja Modal pengadaan printer/scanner</t>
  </si>
  <si>
    <t>- Pengadaan Printer Multifungsi</t>
  </si>
  <si>
    <t>Belanja Modal pengadaan Meja dan  Kursi kerja/rapat</t>
  </si>
  <si>
    <t>Belanja Modal pengadaan Meja kerja</t>
  </si>
  <si>
    <t>- Meja kerja pejabat esselon III</t>
  </si>
  <si>
    <t>- Meja Kerja pejabat esselon IV</t>
  </si>
  <si>
    <t>- Meja Kerja (1/2)biro</t>
  </si>
  <si>
    <t>Belanja Modal pengadaan Kursi kerja</t>
  </si>
  <si>
    <t>- Kursi kerja pejabat esselon III</t>
  </si>
  <si>
    <t>- Kursi kerja pejabat esselon IV</t>
  </si>
  <si>
    <t>- Kursi kerja pelaksana</t>
  </si>
  <si>
    <t>Belanja modal pengadaan alat studio</t>
  </si>
  <si>
    <t>- Televisi</t>
  </si>
  <si>
    <t>OP</t>
  </si>
  <si>
    <t>1.02.09</t>
  </si>
  <si>
    <t>1.02.09.01</t>
  </si>
  <si>
    <t>Pengelolaan Barang Milik Daerah</t>
  </si>
  <si>
    <t xml:space="preserve">  </t>
  </si>
  <si>
    <t>APBD</t>
  </si>
  <si>
    <t>Kelompok Sasaran Kegiatan : Aparatur dishub</t>
  </si>
  <si>
    <t>Honorarium PNS</t>
  </si>
  <si>
    <t>- Ketua</t>
  </si>
  <si>
    <t>5 2 2</t>
  </si>
  <si>
    <t>5 2 2 06</t>
  </si>
  <si>
    <t>Belanja Cetak dan Penggandaan</t>
  </si>
  <si>
    <t>5 2 2 06 02</t>
  </si>
  <si>
    <t>5 2 2 11 02</t>
  </si>
  <si>
    <t>Belanja Makanan dan Minuman</t>
  </si>
  <si>
    <t>5 2 2 15</t>
  </si>
  <si>
    <t>Belanja Perjalanan Dinas</t>
  </si>
  <si>
    <t>5 2 2 15 01</t>
  </si>
  <si>
    <t>OH</t>
  </si>
  <si>
    <t>5 2 2 29 05</t>
  </si>
  <si>
    <t>OB</t>
  </si>
  <si>
    <t>AAT SUTIHAT</t>
  </si>
  <si>
    <t>5  2  1  01</t>
  </si>
  <si>
    <t>5  2  1  01  08</t>
  </si>
  <si>
    <t>Honor Tim Internal</t>
  </si>
  <si>
    <t>1,00</t>
  </si>
  <si>
    <t>- Sekretaris</t>
  </si>
  <si>
    <t>- Anggota</t>
  </si>
  <si>
    <t>Belanja Penggandaan Fotocopy</t>
  </si>
  <si>
    <t xml:space="preserve">- Foto copy </t>
  </si>
  <si>
    <t>3750,00</t>
  </si>
  <si>
    <t>Lembar</t>
  </si>
  <si>
    <t>Belanja Makanan dan Minuman Rapat</t>
  </si>
  <si>
    <t>- Belanja Makanan dan Minuman Rapat</t>
  </si>
  <si>
    <t>30,00</t>
  </si>
  <si>
    <t>Org</t>
  </si>
  <si>
    <t>Belanja Perjalanan Dinas Dalam  Daerah</t>
  </si>
  <si>
    <t>5 2 2 15 02</t>
  </si>
  <si>
    <t>Belanja Perjalanan Dinas Luar Daerah</t>
  </si>
  <si>
    <t>- SPPD Luar Daerah</t>
  </si>
  <si>
    <t>Tahun</t>
  </si>
  <si>
    <t>Belanja jasa Non PNS</t>
  </si>
  <si>
    <t>Upah Tenaga Kerja Lepas</t>
  </si>
  <si>
    <t>- Jasa Tenaga Ahli Operator Atisisbada/Aplikasi</t>
  </si>
  <si>
    <t>Pengelolaan Barang Milik Daerah (1x12 bln)</t>
  </si>
  <si>
    <t>5  2</t>
  </si>
  <si>
    <t>unit</t>
  </si>
  <si>
    <t>5  2  2  05</t>
  </si>
  <si>
    <t>Belanja Perawatan Kendaraan Bermotor</t>
  </si>
  <si>
    <t>5  2  2  05  01</t>
  </si>
  <si>
    <t>Belanja Jasa Service</t>
  </si>
  <si>
    <t>unit/bln</t>
  </si>
  <si>
    <t>5  2  2  05  02</t>
  </si>
  <si>
    <t>Belanja Penggantian Suku Cadang</t>
  </si>
  <si>
    <t>tahun</t>
  </si>
  <si>
    <t>5  2  2  05  03</t>
  </si>
  <si>
    <t>Belanja Bahan Bakar Minyak/Gas dan Pelumas</t>
  </si>
  <si>
    <t xml:space="preserve">5  2  2  20  </t>
  </si>
  <si>
    <t>Belanja Pemeliharaan</t>
  </si>
  <si>
    <t>5  2  2  20  04</t>
  </si>
  <si>
    <t>Belanja Pemeliharaan Peralatan dan Mesin</t>
  </si>
  <si>
    <t>- Service Printer</t>
  </si>
  <si>
    <t>- Service Komputer</t>
  </si>
  <si>
    <t>- Service Laptop</t>
  </si>
  <si>
    <t>- Service AC</t>
  </si>
  <si>
    <t>- Belanja Suku Cadang</t>
  </si>
  <si>
    <t>Unit</t>
  </si>
  <si>
    <t>Paket</t>
  </si>
  <si>
    <t>Belanja Modal Pengadaan alat Rumah tangga</t>
  </si>
  <si>
    <t>Belanja modal pengadaan Air Conditioner (AC)</t>
  </si>
  <si>
    <t>- Pengadaan AC</t>
  </si>
  <si>
    <t>Op</t>
  </si>
  <si>
    <t>5 2 3 30</t>
  </si>
  <si>
    <t>5 2 3 27</t>
  </si>
  <si>
    <t>5 2 3 30 01</t>
  </si>
  <si>
    <t>5 2 3 30 03</t>
  </si>
  <si>
    <t>5 2 3 30 04</t>
  </si>
  <si>
    <t>Belanja Modal Pengadaan Kursi Tamu di Ruangan</t>
  </si>
  <si>
    <t>- Kursi tunggu (kursi panjang 4 sheet)</t>
  </si>
  <si>
    <t>5 2 3 31</t>
  </si>
  <si>
    <t>Belanja Modal pengadaan televisi</t>
  </si>
  <si>
    <t>5 2 1 01</t>
  </si>
  <si>
    <t>5 2 1 01 02</t>
  </si>
  <si>
    <t>5 2 2 07</t>
  </si>
  <si>
    <t>5 2 2 07 02</t>
  </si>
  <si>
    <t>5 2 3</t>
  </si>
  <si>
    <t>5 2 3 17</t>
  </si>
  <si>
    <t>5 2 3 27 01</t>
  </si>
  <si>
    <t>5 2 3 27 04</t>
  </si>
  <si>
    <t>5 2 3 27 08</t>
  </si>
  <si>
    <t>5 2 3 29 01</t>
  </si>
  <si>
    <t>5 2 3 28</t>
  </si>
  <si>
    <t>5 2 3 28 08</t>
  </si>
  <si>
    <t>5 2 3 29 11</t>
  </si>
  <si>
    <t xml:space="preserve">Belanja Modal pengadaan Komputer </t>
  </si>
  <si>
    <t>Serang,       Juli  2019</t>
  </si>
  <si>
    <t xml:space="preserve"> NIP. 19800617 200212 2 006</t>
  </si>
  <si>
    <t>Pengadaan Meubeler perkantoran</t>
  </si>
  <si>
    <t>Pengadaan peralatan dan perlenggkapan kantor</t>
  </si>
  <si>
    <t>Penyediaan sewa gedung kantor</t>
  </si>
  <si>
    <t>Pengadaan kendaraan dinas operasional dan aksesoris</t>
  </si>
  <si>
    <t>Tersedianya Meubeler perkantoran</t>
  </si>
  <si>
    <t>Tersedianya kendaraan dinas operasional dan aksesoris</t>
  </si>
  <si>
    <t>Tersedianya peralatan dan perlenggkapan kantor</t>
  </si>
  <si>
    <t>Tersedianya sewa gedung kantor</t>
  </si>
  <si>
    <t>Indeks Kepuasan Pelayanan Kesekretariatan</t>
  </si>
  <si>
    <t>Persentase sarana dan prasarana kantor  dalam kondisi baik</t>
  </si>
  <si>
    <t>Tingkat Ketersediaan dokumen pengelolaan Barang Milik Daerah</t>
  </si>
  <si>
    <t>5 2</t>
  </si>
  <si>
    <t>Belanja Perjalanan Dinas Dalam daerah</t>
  </si>
  <si>
    <t>SPPD Dalam Daerah</t>
  </si>
  <si>
    <t>- Golongan IV</t>
  </si>
  <si>
    <t>- Golongan III</t>
  </si>
  <si>
    <t>- Golongan II</t>
  </si>
  <si>
    <t>- NON PNS</t>
  </si>
  <si>
    <t>SPPD Luar  Daerah</t>
  </si>
  <si>
    <t>Pelaksanaan rapat-rapat koordinasi dan konsultasi dalam dan luar daerah</t>
  </si>
  <si>
    <t>Tersedianya  rapat-rapat koordinasi dan konsultasi dalam dan luar daerah</t>
  </si>
  <si>
    <t>1209.120901.01.013</t>
  </si>
  <si>
    <t>Rapat-Rapat Koordinasi dan Konsultasi Dalam dan Luar Daerah</t>
  </si>
  <si>
    <t>DINAS PERHUBUNGAN</t>
  </si>
  <si>
    <t>1209.120901.01.011</t>
  </si>
  <si>
    <t>Penyusunan laporan Dokumen Barang Milik Daerah</t>
  </si>
  <si>
    <t xml:space="preserve"> Tersedianya Penyusunan laporan Dokumen Barang Milik Daerah</t>
  </si>
  <si>
    <t xml:space="preserve">5 2 </t>
  </si>
  <si>
    <t>- Penjilidan hard Cover</t>
  </si>
  <si>
    <t>72,00</t>
  </si>
  <si>
    <t>- SPPD dalam daerah ( 2 org x 12 x 3 kali)</t>
  </si>
  <si>
    <t>- Jasa Service  dan pelumas Roda 4 Eselon II (1 unit x 12 bulan)</t>
  </si>
  <si>
    <t>- Jasa Service dan pelumas Roda 4 Eselon III (4 unit x 12 bulan)</t>
  </si>
  <si>
    <t>- Jasa Service dan Pelumas Roda 4 Operasional (2 unit x 12 bulan)</t>
  </si>
  <si>
    <t>- Jasa Service dan Pelumas Roda 2 Operasional (2 unit x 12 bulan)</t>
  </si>
  <si>
    <t>- Jasa Service dan Pelumas Roda 2 Operasional 250 cc (4 unit x 12 bulan)</t>
  </si>
  <si>
    <t>- Jasa Service roda 2 dan pelumas  eselon IV (15 unit x 12 bulan)</t>
  </si>
  <si>
    <t xml:space="preserve"> Suku Cadang Mobil</t>
  </si>
  <si>
    <t xml:space="preserve"> - 7 Unit Mobil</t>
  </si>
  <si>
    <t xml:space="preserve"> Suku Cadang Motor</t>
  </si>
  <si>
    <t>- 21 Unit Motor</t>
  </si>
  <si>
    <t>- BBM Roda 4 eselon II (1 unit x 192 ltr x 12 bulan)</t>
  </si>
  <si>
    <t>- BBM Roda 4 eselon III (4 unit x 142 ltr x 12 bulan)</t>
  </si>
  <si>
    <t>- BBM Roda 4 Operasional (2 unit x 142 ltr x 12 bulan)</t>
  </si>
  <si>
    <t>- BBM Roda 2 esselon IV (15 unit x 27 ltr x 12 bulan)</t>
  </si>
  <si>
    <t>- BBM Roda 2 Operasional (2 unit x 22  ltr x 12 bulan)</t>
  </si>
  <si>
    <t>- BBM Roda 2 operasional 250 cc (4 unit x 52 ltr x 12 bulan)</t>
  </si>
  <si>
    <t>liter/bln</t>
  </si>
  <si>
    <t>pemeliharaan Rutin/Berkala Kendaraan Dinas/Operasioanl</t>
  </si>
  <si>
    <t>Pemeliharaan Rutin /berkala peralatan kantor</t>
  </si>
  <si>
    <t>Tersedianya pemeliharaan Rutin/Berkala Kendaraan Dinas/Operasioanl</t>
  </si>
  <si>
    <t>tersedianya Pemeliharaan Rutin /berkala peralatan kantor</t>
  </si>
  <si>
    <t>1209.120901.01.003</t>
  </si>
  <si>
    <t>Pemeliharaan Sarana dan Prasarana Kantor</t>
  </si>
  <si>
    <t>100%</t>
  </si>
  <si>
    <t>5 2 1</t>
  </si>
  <si>
    <t xml:space="preserve">5 2 1 01 </t>
  </si>
  <si>
    <t xml:space="preserve">5 2 1 01 02 </t>
  </si>
  <si>
    <t>Honorarium Tim Pengadaan barang dan Jasa</t>
  </si>
  <si>
    <t>PPBJ</t>
  </si>
  <si>
    <t>PPHP</t>
  </si>
  <si>
    <t xml:space="preserve">5 2 2 </t>
  </si>
  <si>
    <t>BELANJA BARANG DANA JASA</t>
  </si>
  <si>
    <t xml:space="preserve">5 2 2 02 </t>
  </si>
  <si>
    <t>Belanja Bahan/material</t>
  </si>
  <si>
    <t>5 2 2 02 01</t>
  </si>
  <si>
    <t>Belanja Bahan Baku Bangunan</t>
  </si>
  <si>
    <t xml:space="preserve">5 2 2 21 </t>
  </si>
  <si>
    <t>Belanja Jasa Konsultasi</t>
  </si>
  <si>
    <t>5 2 2 21 02</t>
  </si>
  <si>
    <t>Belanja Jasa Konsultasi Perencanaan</t>
  </si>
  <si>
    <t>5 2 2 21 03</t>
  </si>
  <si>
    <t>Belanja Jasa Konsultasi Pengawasan</t>
  </si>
  <si>
    <t>2,00</t>
  </si>
  <si>
    <t>- Bahan Bangunan</t>
  </si>
  <si>
    <t>- Perencanaan Perbaikan  Gedung Kantor</t>
  </si>
  <si>
    <t>- Pengawasan Perbaikan Gedung Kantor</t>
  </si>
  <si>
    <t>-0,53</t>
  </si>
  <si>
    <t>Rehabilitasi Gedung Kantor/Rumah Dinas/Rumah Jabatan</t>
  </si>
  <si>
    <t>1209.120901.01.004</t>
  </si>
  <si>
    <t xml:space="preserve">APBD Kota </t>
  </si>
  <si>
    <t>Rehabilitasi Gedung Kantor</t>
  </si>
  <si>
    <t>Tersedianya Rehabilitasi Gedung Kantor</t>
  </si>
  <si>
    <t>1 Unit</t>
  </si>
  <si>
    <t>5 2 2 01</t>
  </si>
  <si>
    <t>Belanja Bahan Pakai habis</t>
  </si>
  <si>
    <t>5 2 2 01 01</t>
  </si>
  <si>
    <t>Belanja alat Tulis kantor</t>
  </si>
  <si>
    <t xml:space="preserve">Belanja Alat Tulis Kantor </t>
  </si>
  <si>
    <t>- Kerats HVS F4, A4, Balpoint, Doubletip, Streples besar/kecil, isi streples besar/kecil, postit, map plastik, map biasa, klip kecil/besar, blinder besar/kecil, boxfile, paper clips, map snelhekter, penggaris, lem kertas, lakban, dll</t>
  </si>
  <si>
    <t>5 2 2 01 03</t>
  </si>
  <si>
    <t xml:space="preserve">Belanja alat listrik dan elektronik </t>
  </si>
  <si>
    <t xml:space="preserve">   '- kabel, stop kontak , lampu pijar, baterai kering,  colokan listrik,     safetysocket. Powerstrip, saklar dll</t>
  </si>
  <si>
    <t>5 2 2 01 04</t>
  </si>
  <si>
    <t>Belanja Prangko, materai dan benda pos</t>
  </si>
  <si>
    <t>Belanja bahan pakai habis</t>
  </si>
  <si>
    <r>
      <t xml:space="preserve">- </t>
    </r>
    <r>
      <rPr>
        <sz val="10"/>
        <color theme="1"/>
        <rFont val="Tahoma"/>
        <family val="2"/>
      </rPr>
      <t>Belanja materai @ 3000</t>
    </r>
  </si>
  <si>
    <t>lbr</t>
  </si>
  <si>
    <r>
      <t xml:space="preserve">- </t>
    </r>
    <r>
      <rPr>
        <sz val="10"/>
        <color theme="1"/>
        <rFont val="Tahoma"/>
        <family val="2"/>
      </rPr>
      <t>Belanja materai @ 6000</t>
    </r>
  </si>
  <si>
    <t>5 2 2 02</t>
  </si>
  <si>
    <t>Belanja bahan/Material</t>
  </si>
  <si>
    <t>5 2 2 02 12</t>
  </si>
  <si>
    <t xml:space="preserve"> Belanja Alat   Rumah Tangga </t>
  </si>
  <si>
    <t>thn</t>
  </si>
  <si>
    <t xml:space="preserve">5 2 2 03 </t>
  </si>
  <si>
    <t>Belanja Jasa Kantor</t>
  </si>
  <si>
    <t>5 2 2 03 03</t>
  </si>
  <si>
    <t xml:space="preserve">Belanja Listrik </t>
  </si>
  <si>
    <t>5 2 2 03 05</t>
  </si>
  <si>
    <t>Belanja Surat Kabar /Majalah</t>
  </si>
  <si>
    <t>- Belanja surat kabar dan majalah</t>
  </si>
  <si>
    <t xml:space="preserve">Belanja Cetak dan Penggandaan </t>
  </si>
  <si>
    <t>5 2 2 06 01</t>
  </si>
  <si>
    <t xml:space="preserve">Belanja Cetak </t>
  </si>
  <si>
    <t>- Pengadaan Barang Cetakan</t>
  </si>
  <si>
    <t>- Pengadaan Karcis Retribusi</t>
  </si>
  <si>
    <t>block</t>
  </si>
  <si>
    <t>Belanja Penggandaan/Fotokopi</t>
  </si>
  <si>
    <t>- Foto kopi</t>
  </si>
  <si>
    <t>5 2 2 29</t>
  </si>
  <si>
    <t>BELANJA JASA NON PNS</t>
  </si>
  <si>
    <t>Upah Tenaga Keja Lepas</t>
  </si>
  <si>
    <t xml:space="preserve">   - Petugas Kebersihan Kantor  Dishub (4 0rang x 12 bulan)</t>
  </si>
  <si>
    <t xml:space="preserve">   - Petugas Pesuruh Kantor  Dishub (2 0rang x 12 bulan)</t>
  </si>
  <si>
    <t xml:space="preserve">   - Petugas Pemungut Retribusi (11 0rang x 12 bulan)</t>
  </si>
  <si>
    <t xml:space="preserve">   - Petugas SATPAM  Kantor Dishub (2 0rang x 12 bulan)</t>
  </si>
  <si>
    <t xml:space="preserve">   - Petugas Keamanan Kantor Dishub (2 0rang x 12 bulan)</t>
  </si>
  <si>
    <t xml:space="preserve">   - Petugas Keamanan Kantor PKB (1 0rang x 12 bulan)</t>
  </si>
  <si>
    <t>47 Unit</t>
  </si>
  <si>
    <t>17 Unit</t>
  </si>
  <si>
    <t>16 Unit</t>
  </si>
  <si>
    <t>28 unit</t>
  </si>
  <si>
    <t>81 unit</t>
  </si>
  <si>
    <t>12 Bulan</t>
  </si>
  <si>
    <t>(lampu pijar, batery kering)</t>
  </si>
  <si>
    <t>- Pengadaan alat listrik dan elektronik</t>
  </si>
  <si>
    <t>5 2 2 01 05</t>
  </si>
  <si>
    <t>Belanja peralatan kebersihan dan bahan pembersih</t>
  </si>
  <si>
    <t>- pengadaan alat kebersihan dan pembersih</t>
  </si>
  <si>
    <t xml:space="preserve">- Sunlight, cling, wipol, superpel,pengharum ruangan, tisu, </t>
  </si>
  <si>
    <t>dan kamper kamar mandi</t>
  </si>
  <si>
    <t>Belanja Alat Rumah Tangga</t>
  </si>
  <si>
    <t xml:space="preserve">Kemoceng, sapu injuk, Gayung, pembersih, kaca pengki, </t>
  </si>
  <si>
    <t>sapu lidi</t>
  </si>
  <si>
    <t>Wiper karet, sikat tangkai, ember, pelan lantai, keset, kanebo</t>
  </si>
  <si>
    <t>- Belanaj alat rumah tangga</t>
  </si>
  <si>
    <t xml:space="preserve">- Belanja Listrik </t>
  </si>
  <si>
    <t>Belanja Premi Asuransi</t>
  </si>
  <si>
    <t>- Belanja Premi Asuransi Barang Milik Daerah</t>
  </si>
  <si>
    <t>- Pembayaran Asuransi Mobil (8mobil)</t>
  </si>
  <si>
    <t>- Pembayaran Asuransi Motor (20 motor)</t>
  </si>
  <si>
    <t>5 2 2 05</t>
  </si>
  <si>
    <t>Belanja perawatan kendaraan bermotor</t>
  </si>
  <si>
    <t>Belanja Pajak Kendaraan Bermotor</t>
  </si>
  <si>
    <t>- Pajak Mobil (4 mobil 1800 cc)</t>
  </si>
  <si>
    <t>- Pajak Mobil Pick Up (1 mobil 1500 cc)</t>
  </si>
  <si>
    <t>- Pajak Mobil Crane (1 Mobil 4000cc)</t>
  </si>
  <si>
    <t>- Pajak Motor (8 motor 200-250cc)</t>
  </si>
  <si>
    <t>- Pajak Motor (12 motor 100-150cc)</t>
  </si>
  <si>
    <t>- Pajak Mobil ( 4mobil 2000cc)</t>
  </si>
  <si>
    <t>5 2 2 04 02</t>
  </si>
  <si>
    <t>5 2 2 05 05</t>
  </si>
  <si>
    <t>5 2 2 04</t>
  </si>
  <si>
    <t>- Penyediaan Alat rumah tangga</t>
  </si>
  <si>
    <t>- Pembayaran Jasa Pengamanan Lingkungan Kantor</t>
  </si>
  <si>
    <t>- Penyediaan Bahan bacaan Perundang-undangan</t>
  </si>
  <si>
    <t>- Penyediaan alat-alat Listrik dan Elektronik</t>
  </si>
  <si>
    <t>- Penyediaan Materai</t>
  </si>
  <si>
    <t>- Penyediaan Barang Cetakan dan Penggandaan Kantor</t>
  </si>
  <si>
    <t>- Penyediaan Alat Tulis Kantor</t>
  </si>
  <si>
    <t>- Pembayaran Jasa Kebersihan Kantor</t>
  </si>
  <si>
    <t>- Pembayaran Jasa Sumber Daya Air dan Listrik</t>
  </si>
  <si>
    <t>- Pembayaran Pajak dan Asuransi Kendaraan Operasional Dishub</t>
  </si>
  <si>
    <t>- Tersedianya Alat Tulis Kantor</t>
  </si>
  <si>
    <t>- Tersedianya kelancaran administrasi perkantoran</t>
  </si>
  <si>
    <t>- Tersedianya kebutuhan peralatan rumah tangga</t>
  </si>
  <si>
    <t>- Tersedianya pembayaran jasa pengamanan lingkungan kantor</t>
  </si>
  <si>
    <t>- Tersedianya kebutuhan komunikasi, sumber daya air dan listrik</t>
  </si>
  <si>
    <t>- Tersedianya Pembayaran Jasa Kebersihan Kantor</t>
  </si>
  <si>
    <t>- Tersedianya Barang Cetakan dan Penggandaan Kantor</t>
  </si>
  <si>
    <t>12 bulan</t>
  </si>
  <si>
    <t>625 lembar</t>
  </si>
  <si>
    <t>Pelayanan Administrasi Perkantoran</t>
  </si>
  <si>
    <t>1209.120901.01.001</t>
  </si>
  <si>
    <t>KEPALA DINAS PERHUBUNGAN</t>
  </si>
  <si>
    <t>H. MAMAN LUTHFI</t>
  </si>
  <si>
    <t>NIP. 19620727 198302 1 002</t>
  </si>
  <si>
    <t>Mengetahui,</t>
  </si>
  <si>
    <t>5 2 3 17 04</t>
  </si>
  <si>
    <t>5 2 2 03 06</t>
  </si>
  <si>
    <t>Belanja Kawat/Faximili/Internet/TV Kabel/TV. Satelit</t>
  </si>
  <si>
    <t>Belanja Kawat/Faximili/Internet/TV Kabel/TV. Satelit Gedung PKB</t>
  </si>
  <si>
    <t>- Indek Kepuasan Pelayanan Kesekretariatan</t>
  </si>
  <si>
    <t>- Presentase Sarana dan Prasarana Kantor dalam kondisi baik</t>
  </si>
  <si>
    <t>- Tingkat Ketersediaan Dokumen Pengelolaan Barang Milik Daerah</t>
  </si>
  <si>
    <t>- Dana/Anggaran</t>
  </si>
  <si>
    <t xml:space="preserve">- Dekorasi </t>
  </si>
  <si>
    <t>- Promosi dan publikasi</t>
  </si>
  <si>
    <t>- Cetak Sepanduk</t>
  </si>
  <si>
    <t>- Upah Tenaga Kerja Lepas</t>
  </si>
  <si>
    <t xml:space="preserve">- Tersedianya  Dekorasi </t>
  </si>
  <si>
    <t>- Terlaksananya Promosi dan publikasi</t>
  </si>
  <si>
    <t>- Tersedianya Cetak Sepanduk</t>
  </si>
  <si>
    <t>- Tersedianya Upah Tenaga Kerja Lepas</t>
  </si>
  <si>
    <t>Manfaat</t>
  </si>
  <si>
    <t xml:space="preserve">- Meningkatkan Kelancaran Kerja Dinas Perhubungan </t>
  </si>
  <si>
    <t>Dampak</t>
  </si>
  <si>
    <t xml:space="preserve">- Terpenuhinya Pelaksanaan Kerja Dinas Perhubungan  </t>
  </si>
  <si>
    <t>Kelompok Sasaran Kegiatan :</t>
  </si>
  <si>
    <t>5  2 2 03</t>
  </si>
  <si>
    <t>5  2 2 03 14</t>
  </si>
  <si>
    <t>Belanja Dekorasi</t>
  </si>
  <si>
    <t>Penunjang Kegiatan</t>
  </si>
  <si>
    <t>- Dekorasi Kegiatan Hias Roda 4</t>
  </si>
  <si>
    <t>- Dekorasi Stand Pameran</t>
  </si>
  <si>
    <t>- Sewa Pakaian Adat</t>
  </si>
  <si>
    <t>5  2 2 03 16</t>
  </si>
  <si>
    <t>Belanja Promo dan Publikasi</t>
  </si>
  <si>
    <t>- Belanja Publikasi (media Cetak)</t>
  </si>
  <si>
    <t>5  2 2 06</t>
  </si>
  <si>
    <t>5  2 2 06 03</t>
  </si>
  <si>
    <t>- Cetak Spanduk</t>
  </si>
  <si>
    <t>meter</t>
  </si>
  <si>
    <t>Belanja Jasa Non PNS</t>
  </si>
  <si>
    <t>- Penjaga Pameran</t>
  </si>
  <si>
    <t>OK</t>
  </si>
  <si>
    <t>20,00</t>
  </si>
  <si>
    <t>Serang,       Agustus  2019</t>
  </si>
  <si>
    <t>Serang,      Agustus  2019</t>
  </si>
  <si>
    <t>Serang,       Agustus   2019</t>
  </si>
  <si>
    <t>- Presentase sarana dan Prasarana kantor dalam Kondisi baik</t>
  </si>
  <si>
    <t>- Tingkat Ketersediaan Dokumen Pengelolaan barang Milik Daerah</t>
  </si>
  <si>
    <t xml:space="preserve">340 meter </t>
  </si>
  <si>
    <t>Serang,       Agustus i  2019</t>
  </si>
  <si>
    <t>- BBM Roda 2 esselon IV (4 unit x 27  ltr x 3 bulan)</t>
  </si>
  <si>
    <t>- BBM Roda 2 esselon IV (10 unit x 27  ltr x 3 bulan)</t>
  </si>
  <si>
    <t>Belanja Modal Pengadaan CCTV</t>
  </si>
  <si>
    <t>Belanja Modal Pengadaan Kursi Rapat</t>
  </si>
  <si>
    <t>- Kursi Rapat</t>
  </si>
  <si>
    <t>- ppbj</t>
  </si>
  <si>
    <t>- pphp</t>
  </si>
  <si>
    <t>Belanja modal pengadaan mesin mesin absensi</t>
  </si>
  <si>
    <t>- Mesin absensi</t>
  </si>
  <si>
    <t>625 Bulan</t>
  </si>
  <si>
    <t>5 2 3 30 06</t>
  </si>
  <si>
    <t>1209.120901.01</t>
  </si>
  <si>
    <t>Program Pelayanan dan Peningkatan Kapasitas Aparatur</t>
  </si>
  <si>
    <t>1209.120901.01.010</t>
  </si>
  <si>
    <t>APBD Kota Serang</t>
  </si>
  <si>
    <t>Penyediaan Dokumentasi, Informatika dan komunikasi OPD</t>
  </si>
  <si>
    <t>5 2 3 27 06</t>
  </si>
  <si>
    <t>Belanja Modal Pengadaan Mesin Absensi</t>
  </si>
  <si>
    <t>- Pengadaan Mesin Absensi</t>
  </si>
  <si>
    <t xml:space="preserve">Unit </t>
  </si>
  <si>
    <t>5 2 3 16</t>
  </si>
  <si>
    <t>69 Unit</t>
  </si>
  <si>
    <t>Pengadaan alat Bantu</t>
  </si>
  <si>
    <t>1 unit</t>
  </si>
  <si>
    <t>Belanja Modal Pengadaan alat-alat  bantu</t>
  </si>
  <si>
    <t>Belanja Mesin Ptotong Kayu</t>
  </si>
  <si>
    <t>- Belanja Kawat/Faximili/Internet/TV Kabel/TV. Satelit</t>
  </si>
  <si>
    <t>bln</t>
  </si>
  <si>
    <t>PENGADAAN SARANA DAN PRASARANA DINAS PERHUBUNGAN KOTA SERANG 2019</t>
  </si>
  <si>
    <t>JML</t>
  </si>
  <si>
    <t>SATUAN</t>
  </si>
  <si>
    <t>5 2 3 22 06</t>
  </si>
  <si>
    <t>Belanja modal pengadaan perkakas bengkel kayu</t>
  </si>
  <si>
    <t>- belanja mesin potong kayu</t>
  </si>
</sst>
</file>

<file path=xl/styles.xml><?xml version="1.0" encoding="utf-8"?>
<styleSheet xmlns="http://schemas.openxmlformats.org/spreadsheetml/2006/main">
  <numFmts count="7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Rp-421]#,##0"/>
    <numFmt numFmtId="167" formatCode="_-* #,##0.00_-;\-* #,##0.00_-;_-* &quot;-&quot;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i/>
      <sz val="10"/>
      <name val="Tahoma"/>
      <family val="2"/>
    </font>
    <font>
      <b/>
      <u/>
      <sz val="10"/>
      <name val="Tahoma"/>
      <family val="2"/>
    </font>
    <font>
      <sz val="8"/>
      <name val="Arial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u/>
      <sz val="12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41" fontId="8" fillId="0" borderId="0" applyFont="0" applyFill="0" applyBorder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5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/>
    <xf numFmtId="0" fontId="3" fillId="0" borderId="3" xfId="0" applyFont="1" applyBorder="1" applyAlignment="1"/>
    <xf numFmtId="0" fontId="3" fillId="0" borderId="0" xfId="2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3" fillId="0" borderId="0" xfId="2" applyFo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/>
    <xf numFmtId="0" fontId="3" fillId="0" borderId="4" xfId="2" applyFont="1" applyBorder="1"/>
    <xf numFmtId="0" fontId="3" fillId="0" borderId="0" xfId="2" applyFont="1" applyBorder="1"/>
    <xf numFmtId="0" fontId="3" fillId="0" borderId="5" xfId="2" applyFont="1" applyBorder="1"/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3" fillId="0" borderId="4" xfId="2" applyFont="1" applyBorder="1" applyAlignment="1">
      <alignment horizontal="left"/>
    </xf>
    <xf numFmtId="0" fontId="3" fillId="0" borderId="0" xfId="3" applyFont="1" applyBorder="1" applyAlignment="1">
      <alignment horizontal="left"/>
    </xf>
    <xf numFmtId="0" fontId="6" fillId="0" borderId="0" xfId="3" applyFont="1" applyBorder="1"/>
    <xf numFmtId="0" fontId="3" fillId="0" borderId="4" xfId="0" applyFont="1" applyBorder="1" applyAlignment="1">
      <alignment horizontal="left"/>
    </xf>
    <xf numFmtId="0" fontId="3" fillId="0" borderId="0" xfId="2" applyFont="1" applyAlignment="1">
      <alignment vertical="center"/>
    </xf>
    <xf numFmtId="166" fontId="6" fillId="0" borderId="11" xfId="0" applyNumberFormat="1" applyFont="1" applyBorder="1" applyAlignment="1">
      <alignment vertical="center"/>
    </xf>
    <xf numFmtId="0" fontId="3" fillId="0" borderId="0" xfId="2" applyFont="1" applyAlignment="1">
      <alignment vertical="top"/>
    </xf>
    <xf numFmtId="0" fontId="3" fillId="0" borderId="9" xfId="2" applyFont="1" applyBorder="1" applyAlignment="1">
      <alignment horizontal="left" vertical="center"/>
    </xf>
    <xf numFmtId="0" fontId="3" fillId="0" borderId="10" xfId="2" applyFont="1" applyBorder="1" applyAlignment="1">
      <alignment horizontal="left" vertical="center"/>
    </xf>
    <xf numFmtId="0" fontId="3" fillId="0" borderId="10" xfId="2" applyFont="1" applyBorder="1" applyAlignment="1">
      <alignment horizontal="center" vertical="center"/>
    </xf>
    <xf numFmtId="0" fontId="3" fillId="0" borderId="10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distributed"/>
    </xf>
    <xf numFmtId="0" fontId="3" fillId="0" borderId="39" xfId="0" applyFont="1" applyBorder="1" applyAlignment="1">
      <alignment horizontal="center" vertical="distributed"/>
    </xf>
    <xf numFmtId="0" fontId="3" fillId="0" borderId="37" xfId="2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2" borderId="14" xfId="3" applyFont="1" applyFill="1" applyBorder="1" applyAlignment="1">
      <alignment horizontal="left" vertical="center"/>
    </xf>
    <xf numFmtId="0" fontId="3" fillId="2" borderId="10" xfId="3" applyFont="1" applyFill="1" applyBorder="1" applyAlignment="1">
      <alignment horizontal="center" vertical="center"/>
    </xf>
    <xf numFmtId="0" fontId="3" fillId="2" borderId="21" xfId="3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4" fontId="6" fillId="2" borderId="21" xfId="3" applyNumberFormat="1" applyFont="1" applyFill="1" applyBorder="1"/>
    <xf numFmtId="0" fontId="6" fillId="2" borderId="10" xfId="3" applyFont="1" applyFill="1" applyBorder="1" applyAlignment="1">
      <alignment horizontal="center"/>
    </xf>
    <xf numFmtId="0" fontId="3" fillId="2" borderId="4" xfId="2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6" fillId="0" borderId="31" xfId="3" applyFont="1" applyBorder="1"/>
    <xf numFmtId="4" fontId="6" fillId="0" borderId="41" xfId="3" applyNumberFormat="1" applyFont="1" applyFill="1" applyBorder="1"/>
    <xf numFmtId="0" fontId="6" fillId="0" borderId="19" xfId="3" applyFont="1" applyFill="1" applyBorder="1" applyAlignment="1">
      <alignment horizontal="center"/>
    </xf>
    <xf numFmtId="0" fontId="3" fillId="0" borderId="31" xfId="3" applyFont="1" applyBorder="1"/>
    <xf numFmtId="4" fontId="3" fillId="0" borderId="43" xfId="3" applyNumberFormat="1" applyFont="1" applyFill="1" applyBorder="1"/>
    <xf numFmtId="0" fontId="3" fillId="0" borderId="0" xfId="3" applyFont="1" applyFill="1" applyBorder="1" applyAlignment="1">
      <alignment horizontal="center"/>
    </xf>
    <xf numFmtId="41" fontId="3" fillId="0" borderId="43" xfId="1" applyFont="1" applyFill="1" applyBorder="1"/>
    <xf numFmtId="3" fontId="3" fillId="0" borderId="43" xfId="3" applyNumberFormat="1" applyFont="1" applyFill="1" applyBorder="1" applyAlignment="1">
      <alignment horizontal="center"/>
    </xf>
    <xf numFmtId="0" fontId="3" fillId="0" borderId="4" xfId="3" applyFont="1" applyBorder="1"/>
    <xf numFmtId="0" fontId="6" fillId="0" borderId="0" xfId="3" applyFont="1"/>
    <xf numFmtId="3" fontId="6" fillId="0" borderId="44" xfId="0" applyNumberFormat="1" applyFont="1" applyBorder="1" applyAlignment="1"/>
    <xf numFmtId="0" fontId="6" fillId="0" borderId="1" xfId="3" applyFont="1" applyBorder="1"/>
    <xf numFmtId="0" fontId="3" fillId="0" borderId="2" xfId="3" applyFont="1" applyBorder="1"/>
    <xf numFmtId="3" fontId="3" fillId="0" borderId="2" xfId="3" applyNumberFormat="1" applyFont="1" applyBorder="1"/>
    <xf numFmtId="0" fontId="3" fillId="0" borderId="3" xfId="3" applyFont="1" applyBorder="1"/>
    <xf numFmtId="0" fontId="3" fillId="0" borderId="0" xfId="3" applyFont="1"/>
    <xf numFmtId="0" fontId="3" fillId="0" borderId="0" xfId="3" applyFont="1" applyBorder="1"/>
    <xf numFmtId="0" fontId="3" fillId="0" borderId="0" xfId="3" applyFont="1" applyBorder="1" applyAlignment="1"/>
    <xf numFmtId="3" fontId="3" fillId="0" borderId="0" xfId="3" applyNumberFormat="1" applyFont="1" applyBorder="1"/>
    <xf numFmtId="0" fontId="3" fillId="0" borderId="5" xfId="3" applyFont="1" applyBorder="1"/>
    <xf numFmtId="0" fontId="3" fillId="0" borderId="5" xfId="0" applyFont="1" applyBorder="1" applyAlignment="1">
      <alignment vertical="center" wrapText="1"/>
    </xf>
    <xf numFmtId="0" fontId="3" fillId="0" borderId="0" xfId="0" applyFont="1" applyBorder="1"/>
    <xf numFmtId="0" fontId="3" fillId="0" borderId="5" xfId="0" applyFont="1" applyBorder="1"/>
    <xf numFmtId="0" fontId="10" fillId="0" borderId="0" xfId="3" applyFont="1" applyBorder="1" applyAlignment="1"/>
    <xf numFmtId="0" fontId="10" fillId="0" borderId="5" xfId="0" applyFont="1" applyBorder="1" applyAlignment="1"/>
    <xf numFmtId="0" fontId="3" fillId="0" borderId="0" xfId="3" applyFont="1" applyBorder="1" applyAlignment="1">
      <alignment vertical="top"/>
    </xf>
    <xf numFmtId="0" fontId="3" fillId="0" borderId="5" xfId="0" applyFont="1" applyBorder="1" applyAlignment="1"/>
    <xf numFmtId="0" fontId="3" fillId="0" borderId="6" xfId="3" applyFont="1" applyBorder="1"/>
    <xf numFmtId="0" fontId="3" fillId="0" borderId="7" xfId="3" applyFont="1" applyBorder="1"/>
    <xf numFmtId="3" fontId="3" fillId="0" borderId="7" xfId="3" applyNumberFormat="1" applyFont="1" applyBorder="1"/>
    <xf numFmtId="0" fontId="3" fillId="0" borderId="8" xfId="3" applyFont="1" applyBorder="1"/>
    <xf numFmtId="43" fontId="1" fillId="0" borderId="0" xfId="5" applyFont="1" applyBorder="1" applyAlignment="1">
      <alignment horizontal="center"/>
    </xf>
    <xf numFmtId="0" fontId="4" fillId="0" borderId="0" xfId="2" applyBorder="1" applyAlignment="1">
      <alignment horizontal="center"/>
    </xf>
    <xf numFmtId="43" fontId="11" fillId="0" borderId="0" xfId="5" applyFont="1" applyBorder="1"/>
    <xf numFmtId="43" fontId="1" fillId="0" borderId="0" xfId="5" applyFont="1" applyBorder="1"/>
    <xf numFmtId="0" fontId="3" fillId="0" borderId="0" xfId="2" applyFont="1" applyBorder="1" applyAlignment="1">
      <alignment horizontal="left"/>
    </xf>
    <xf numFmtId="43" fontId="3" fillId="0" borderId="43" xfId="16" applyFont="1" applyFill="1" applyBorder="1" applyAlignment="1">
      <alignment horizontal="center"/>
    </xf>
    <xf numFmtId="0" fontId="6" fillId="0" borderId="0" xfId="3" applyFont="1" applyFill="1" applyBorder="1" applyAlignment="1">
      <alignment horizontal="left"/>
    </xf>
    <xf numFmtId="43" fontId="3" fillId="0" borderId="43" xfId="16" applyFont="1" applyFill="1" applyBorder="1"/>
    <xf numFmtId="0" fontId="3" fillId="0" borderId="0" xfId="3" applyFont="1" applyFill="1" applyBorder="1" applyAlignment="1"/>
    <xf numFmtId="43" fontId="3" fillId="0" borderId="43" xfId="16" applyFont="1" applyBorder="1"/>
    <xf numFmtId="43" fontId="3" fillId="2" borderId="20" xfId="16" applyFont="1" applyFill="1" applyBorder="1"/>
    <xf numFmtId="43" fontId="3" fillId="0" borderId="40" xfId="0" applyNumberFormat="1" applyFont="1" applyBorder="1" applyAlignment="1">
      <alignment horizontal="center" vertical="center"/>
    </xf>
    <xf numFmtId="0" fontId="9" fillId="0" borderId="0" xfId="3" applyFont="1" applyFill="1" applyBorder="1" applyAlignment="1"/>
    <xf numFmtId="0" fontId="9" fillId="0" borderId="42" xfId="3" applyFont="1" applyFill="1" applyBorder="1" applyAlignment="1">
      <alignment horizontal="left"/>
    </xf>
    <xf numFmtId="0" fontId="9" fillId="0" borderId="42" xfId="3" applyFont="1" applyFill="1" applyBorder="1" applyAlignment="1"/>
    <xf numFmtId="0" fontId="12" fillId="0" borderId="0" xfId="3" applyFont="1" applyFill="1" applyBorder="1" applyAlignment="1">
      <alignment horizontal="left"/>
    </xf>
    <xf numFmtId="0" fontId="3" fillId="0" borderId="0" xfId="3" quotePrefix="1" applyFont="1" applyFill="1" applyBorder="1" applyAlignment="1"/>
    <xf numFmtId="43" fontId="3" fillId="0" borderId="5" xfId="16" applyFont="1" applyFill="1" applyBorder="1"/>
    <xf numFmtId="43" fontId="6" fillId="0" borderId="5" xfId="16" applyFont="1" applyFill="1" applyBorder="1"/>
    <xf numFmtId="43" fontId="6" fillId="0" borderId="21" xfId="16" applyFont="1" applyBorder="1" applyAlignment="1">
      <alignment horizontal="right" vertical="center"/>
    </xf>
    <xf numFmtId="43" fontId="6" fillId="2" borderId="40" xfId="16" applyFont="1" applyFill="1" applyBorder="1"/>
    <xf numFmtId="43" fontId="6" fillId="0" borderId="44" xfId="16" applyFont="1" applyBorder="1" applyAlignment="1"/>
    <xf numFmtId="0" fontId="3" fillId="0" borderId="42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left"/>
    </xf>
    <xf numFmtId="0" fontId="3" fillId="0" borderId="45" xfId="3" applyFont="1" applyFill="1" applyBorder="1" applyAlignment="1">
      <alignment horizontal="left"/>
    </xf>
    <xf numFmtId="0" fontId="3" fillId="0" borderId="42" xfId="3" quotePrefix="1" applyFont="1" applyFill="1" applyBorder="1" applyAlignment="1">
      <alignment horizontal="left"/>
    </xf>
    <xf numFmtId="0" fontId="6" fillId="0" borderId="42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45" xfId="3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21" xfId="2" applyFont="1" applyBorder="1" applyAlignment="1">
      <alignment horizontal="center" vertical="center"/>
    </xf>
    <xf numFmtId="22" fontId="3" fillId="0" borderId="0" xfId="3" quotePrefix="1" applyNumberFormat="1" applyFont="1" applyBorder="1" applyAlignment="1">
      <alignment horizontal="left"/>
    </xf>
    <xf numFmtId="4" fontId="6" fillId="0" borderId="43" xfId="3" applyNumberFormat="1" applyFont="1" applyFill="1" applyBorder="1"/>
    <xf numFmtId="0" fontId="6" fillId="0" borderId="0" xfId="3" applyFont="1" applyFill="1" applyBorder="1" applyAlignment="1">
      <alignment horizontal="center"/>
    </xf>
    <xf numFmtId="43" fontId="6" fillId="2" borderId="0" xfId="16" applyFont="1" applyFill="1" applyBorder="1"/>
    <xf numFmtId="0" fontId="6" fillId="0" borderId="42" xfId="3" quotePrefix="1" applyFont="1" applyFill="1" applyBorder="1" applyAlignment="1">
      <alignment horizontal="left"/>
    </xf>
    <xf numFmtId="0" fontId="6" fillId="0" borderId="0" xfId="3" quotePrefix="1" applyFont="1" applyFill="1" applyBorder="1" applyAlignment="1">
      <alignment horizontal="left"/>
    </xf>
    <xf numFmtId="0" fontId="3" fillId="0" borderId="0" xfId="3" quotePrefix="1" applyFont="1" applyFill="1" applyBorder="1" applyAlignment="1">
      <alignment horizontal="left"/>
    </xf>
    <xf numFmtId="0" fontId="3" fillId="0" borderId="42" xfId="3" applyFont="1" applyFill="1" applyBorder="1" applyAlignment="1"/>
    <xf numFmtId="0" fontId="3" fillId="0" borderId="45" xfId="3" applyFont="1" applyFill="1" applyBorder="1" applyAlignment="1"/>
    <xf numFmtId="0" fontId="9" fillId="0" borderId="0" xfId="3" quotePrefix="1" applyFont="1" applyFill="1" applyBorder="1" applyAlignment="1"/>
    <xf numFmtId="0" fontId="9" fillId="0" borderId="45" xfId="3" quotePrefix="1" applyFont="1" applyFill="1" applyBorder="1" applyAlignment="1"/>
    <xf numFmtId="0" fontId="9" fillId="0" borderId="42" xfId="3" quotePrefix="1" applyFont="1" applyFill="1" applyBorder="1" applyAlignment="1"/>
    <xf numFmtId="0" fontId="9" fillId="0" borderId="45" xfId="3" applyFont="1" applyFill="1" applyBorder="1" applyAlignment="1"/>
    <xf numFmtId="0" fontId="3" fillId="0" borderId="0" xfId="3" applyFont="1" applyFill="1" applyBorder="1" applyAlignment="1">
      <alignment horizontal="left"/>
    </xf>
    <xf numFmtId="0" fontId="3" fillId="0" borderId="45" xfId="3" applyFont="1" applyFill="1" applyBorder="1" applyAlignment="1">
      <alignment horizontal="left"/>
    </xf>
    <xf numFmtId="0" fontId="3" fillId="0" borderId="0" xfId="3" quotePrefix="1" applyFont="1" applyFill="1" applyBorder="1" applyAlignment="1">
      <alignment horizontal="left"/>
    </xf>
    <xf numFmtId="0" fontId="6" fillId="0" borderId="42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45" xfId="3" applyFont="1" applyFill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41" fontId="14" fillId="0" borderId="43" xfId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/>
    </xf>
    <xf numFmtId="3" fontId="14" fillId="0" borderId="43" xfId="0" quotePrefix="1" applyNumberFormat="1" applyFont="1" applyFill="1" applyBorder="1" applyAlignment="1">
      <alignment horizontal="center"/>
    </xf>
    <xf numFmtId="0" fontId="3" fillId="3" borderId="3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right" vertical="center"/>
    </xf>
    <xf numFmtId="0" fontId="6" fillId="3" borderId="42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3" fontId="6" fillId="3" borderId="5" xfId="0" applyNumberFormat="1" applyFont="1" applyFill="1" applyBorder="1"/>
    <xf numFmtId="0" fontId="3" fillId="3" borderId="31" xfId="0" applyFont="1" applyFill="1" applyBorder="1"/>
    <xf numFmtId="4" fontId="6" fillId="3" borderId="0" xfId="0" applyNumberFormat="1" applyFont="1" applyFill="1" applyBorder="1"/>
    <xf numFmtId="0" fontId="6" fillId="3" borderId="43" xfId="0" applyFont="1" applyFill="1" applyBorder="1" applyAlignment="1">
      <alignment horizontal="center"/>
    </xf>
    <xf numFmtId="4" fontId="6" fillId="3" borderId="43" xfId="0" applyNumberFormat="1" applyFont="1" applyFill="1" applyBorder="1"/>
    <xf numFmtId="0" fontId="3" fillId="0" borderId="31" xfId="0" applyFont="1" applyBorder="1"/>
    <xf numFmtId="0" fontId="6" fillId="0" borderId="4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6" fillId="0" borderId="43" xfId="0" applyFont="1" applyFill="1" applyBorder="1" applyAlignment="1">
      <alignment horizontal="center"/>
    </xf>
    <xf numFmtId="4" fontId="6" fillId="0" borderId="43" xfId="0" applyNumberFormat="1" applyFont="1" applyFill="1" applyBorder="1"/>
    <xf numFmtId="3" fontId="6" fillId="0" borderId="5" xfId="0" applyNumberFormat="1" applyFont="1" applyFill="1" applyBorder="1"/>
    <xf numFmtId="0" fontId="3" fillId="0" borderId="42" xfId="0" applyFont="1" applyFill="1" applyBorder="1" applyAlignment="1">
      <alignment horizontal="left"/>
    </xf>
    <xf numFmtId="0" fontId="3" fillId="0" borderId="42" xfId="0" quotePrefix="1" applyFont="1" applyFill="1" applyBorder="1" applyAlignment="1">
      <alignment horizontal="left"/>
    </xf>
    <xf numFmtId="167" fontId="3" fillId="0" borderId="0" xfId="1" quotePrefix="1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3" fontId="3" fillId="0" borderId="43" xfId="0" applyNumberFormat="1" applyFont="1" applyFill="1" applyBorder="1"/>
    <xf numFmtId="3" fontId="3" fillId="0" borderId="5" xfId="0" applyNumberFormat="1" applyFont="1" applyFill="1" applyBorder="1"/>
    <xf numFmtId="0" fontId="6" fillId="0" borderId="42" xfId="0" quotePrefix="1" applyFont="1" applyFill="1" applyBorder="1" applyAlignment="1">
      <alignment horizontal="left"/>
    </xf>
    <xf numFmtId="167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167" fontId="3" fillId="0" borderId="46" xfId="1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3" fontId="3" fillId="0" borderId="48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1" xfId="2" applyFont="1" applyBorder="1" applyAlignment="1">
      <alignment horizontal="center" vertical="center"/>
    </xf>
    <xf numFmtId="4" fontId="6" fillId="0" borderId="0" xfId="3" applyNumberFormat="1" applyFont="1" applyFill="1" applyBorder="1" applyAlignment="1">
      <alignment horizontal="center"/>
    </xf>
    <xf numFmtId="0" fontId="6" fillId="0" borderId="42" xfId="3" quotePrefix="1" applyFont="1" applyFill="1" applyBorder="1" applyAlignment="1"/>
    <xf numFmtId="0" fontId="6" fillId="0" borderId="0" xfId="3" quotePrefix="1" applyFont="1" applyFill="1" applyBorder="1" applyAlignment="1"/>
    <xf numFmtId="0" fontId="6" fillId="0" borderId="0" xfId="3" applyFont="1" applyFill="1" applyBorder="1" applyAlignment="1"/>
    <xf numFmtId="0" fontId="12" fillId="0" borderId="0" xfId="3" quotePrefix="1" applyFont="1" applyFill="1" applyBorder="1" applyAlignment="1"/>
    <xf numFmtId="43" fontId="3" fillId="2" borderId="0" xfId="16" applyFont="1" applyFill="1" applyBorder="1"/>
    <xf numFmtId="0" fontId="3" fillId="2" borderId="20" xfId="3" applyFont="1" applyFill="1" applyBorder="1"/>
    <xf numFmtId="43" fontId="3" fillId="2" borderId="41" xfId="16" applyFont="1" applyFill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3" fontId="3" fillId="0" borderId="0" xfId="16" applyFont="1" applyFill="1" applyBorder="1"/>
    <xf numFmtId="43" fontId="6" fillId="0" borderId="0" xfId="16" applyFont="1" applyFill="1" applyBorder="1"/>
    <xf numFmtId="43" fontId="3" fillId="0" borderId="21" xfId="16" applyFont="1" applyBorder="1"/>
    <xf numFmtId="0" fontId="3" fillId="0" borderId="15" xfId="0" applyFont="1" applyBorder="1" applyAlignment="1">
      <alignment horizontal="left" vertical="top" wrapText="1"/>
    </xf>
    <xf numFmtId="0" fontId="3" fillId="0" borderId="21" xfId="2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4" fillId="0" borderId="42" xfId="0" quotePrefix="1" applyFont="1" applyFill="1" applyBorder="1" applyAlignment="1">
      <alignment horizontal="left" vertical="center"/>
    </xf>
    <xf numFmtId="0" fontId="3" fillId="0" borderId="42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3" fillId="0" borderId="3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41" fontId="3" fillId="0" borderId="43" xfId="1" applyFont="1" applyFill="1" applyBorder="1" applyAlignment="1">
      <alignment horizontal="center" vertical="center"/>
    </xf>
    <xf numFmtId="41" fontId="3" fillId="0" borderId="5" xfId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1" xfId="2" applyFont="1" applyBorder="1" applyAlignment="1">
      <alignment horizontal="center" vertical="center"/>
    </xf>
    <xf numFmtId="0" fontId="3" fillId="0" borderId="42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3" fillId="0" borderId="45" xfId="0" quotePrefix="1" applyFont="1" applyFill="1" applyBorder="1" applyAlignment="1">
      <alignment horizontal="left"/>
    </xf>
    <xf numFmtId="0" fontId="16" fillId="0" borderId="2" xfId="0" applyFont="1" applyBorder="1" applyAlignment="1"/>
    <xf numFmtId="0" fontId="16" fillId="0" borderId="2" xfId="0" applyFont="1" applyBorder="1" applyAlignment="1">
      <alignment horizontal="center"/>
    </xf>
    <xf numFmtId="41" fontId="16" fillId="0" borderId="2" xfId="1" applyFont="1" applyBorder="1" applyAlignment="1"/>
    <xf numFmtId="0" fontId="17" fillId="0" borderId="1" xfId="0" applyFont="1" applyBorder="1" applyAlignment="1"/>
    <xf numFmtId="0" fontId="17" fillId="0" borderId="3" xfId="0" applyFont="1" applyBorder="1" applyAlignment="1"/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41" fontId="16" fillId="0" borderId="0" xfId="1" applyFont="1" applyBorder="1" applyAlignment="1"/>
    <xf numFmtId="0" fontId="17" fillId="0" borderId="0" xfId="0" applyFont="1" applyBorder="1" applyAlignment="1"/>
    <xf numFmtId="41" fontId="17" fillId="0" borderId="0" xfId="1" applyFont="1" applyBorder="1" applyAlignment="1"/>
    <xf numFmtId="0" fontId="17" fillId="0" borderId="5" xfId="0" applyFont="1" applyBorder="1" applyAlignment="1"/>
    <xf numFmtId="0" fontId="17" fillId="0" borderId="7" xfId="0" applyFont="1" applyBorder="1" applyAlignment="1"/>
    <xf numFmtId="0" fontId="17" fillId="0" borderId="7" xfId="0" applyFont="1" applyBorder="1" applyAlignment="1">
      <alignment horizontal="center"/>
    </xf>
    <xf numFmtId="41" fontId="17" fillId="0" borderId="7" xfId="1" applyFont="1" applyBorder="1" applyAlignment="1"/>
    <xf numFmtId="0" fontId="17" fillId="0" borderId="8" xfId="0" applyFont="1" applyBorder="1" applyAlignment="1"/>
    <xf numFmtId="0" fontId="17" fillId="0" borderId="0" xfId="2" applyFont="1" applyBorder="1" applyAlignment="1">
      <alignment horizontal="center"/>
    </xf>
    <xf numFmtId="0" fontId="17" fillId="0" borderId="0" xfId="2" applyFont="1" applyBorder="1" applyAlignment="1">
      <alignment horizontal="left"/>
    </xf>
    <xf numFmtId="0" fontId="17" fillId="0" borderId="0" xfId="2" applyFont="1" applyBorder="1"/>
    <xf numFmtId="41" fontId="17" fillId="0" borderId="0" xfId="1" applyFont="1" applyBorder="1"/>
    <xf numFmtId="0" fontId="17" fillId="0" borderId="5" xfId="2" applyFont="1" applyBorder="1"/>
    <xf numFmtId="46" fontId="17" fillId="0" borderId="0" xfId="3" applyNumberFormat="1" applyFont="1" applyBorder="1" applyAlignment="1">
      <alignment horizontal="left"/>
    </xf>
    <xf numFmtId="0" fontId="18" fillId="0" borderId="0" xfId="0" applyFont="1"/>
    <xf numFmtId="0" fontId="16" fillId="0" borderId="0" xfId="3" applyFont="1" applyBorder="1"/>
    <xf numFmtId="0" fontId="17" fillId="0" borderId="10" xfId="2" applyFont="1" applyBorder="1" applyAlignment="1">
      <alignment horizontal="left" vertical="center"/>
    </xf>
    <xf numFmtId="0" fontId="17" fillId="0" borderId="10" xfId="2" applyFont="1" applyBorder="1" applyAlignment="1">
      <alignment horizontal="center" vertical="center"/>
    </xf>
    <xf numFmtId="0" fontId="17" fillId="0" borderId="10" xfId="2" applyFont="1" applyBorder="1" applyAlignment="1">
      <alignment vertical="center"/>
    </xf>
    <xf numFmtId="41" fontId="17" fillId="0" borderId="10" xfId="1" applyFont="1" applyBorder="1" applyAlignment="1">
      <alignment vertical="center"/>
    </xf>
    <xf numFmtId="0" fontId="17" fillId="0" borderId="11" xfId="2" applyFont="1" applyBorder="1" applyAlignment="1">
      <alignment vertical="center"/>
    </xf>
    <xf numFmtId="0" fontId="16" fillId="0" borderId="0" xfId="2" applyFont="1" applyBorder="1" applyAlignment="1">
      <alignment horizontal="center" vertical="center"/>
    </xf>
    <xf numFmtId="41" fontId="16" fillId="0" borderId="0" xfId="1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distributed"/>
    </xf>
    <xf numFmtId="0" fontId="17" fillId="0" borderId="39" xfId="0" applyFont="1" applyBorder="1" applyAlignment="1">
      <alignment horizontal="center" vertical="distributed"/>
    </xf>
    <xf numFmtId="41" fontId="17" fillId="0" borderId="10" xfId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" fontId="17" fillId="0" borderId="43" xfId="3" applyNumberFormat="1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/>
    </xf>
    <xf numFmtId="41" fontId="17" fillId="0" borderId="43" xfId="4" applyFont="1" applyFill="1" applyBorder="1"/>
    <xf numFmtId="3" fontId="17" fillId="0" borderId="4" xfId="2" applyNumberFormat="1" applyFont="1" applyBorder="1"/>
    <xf numFmtId="9" fontId="17" fillId="0" borderId="47" xfId="2" applyNumberFormat="1" applyFont="1" applyBorder="1"/>
    <xf numFmtId="41" fontId="17" fillId="0" borderId="5" xfId="1" applyFont="1" applyFill="1" applyBorder="1"/>
    <xf numFmtId="3" fontId="17" fillId="0" borderId="0" xfId="2" applyNumberFormat="1" applyFont="1" applyBorder="1"/>
    <xf numFmtId="9" fontId="17" fillId="0" borderId="43" xfId="2" applyNumberFormat="1" applyFont="1" applyBorder="1"/>
    <xf numFmtId="3" fontId="16" fillId="0" borderId="4" xfId="2" applyNumberFormat="1" applyFont="1" applyBorder="1"/>
    <xf numFmtId="9" fontId="16" fillId="0" borderId="47" xfId="2" applyNumberFormat="1" applyFont="1" applyBorder="1"/>
    <xf numFmtId="0" fontId="17" fillId="0" borderId="0" xfId="3" applyFont="1" applyFill="1" applyBorder="1" applyAlignment="1">
      <alignment horizontal="left"/>
    </xf>
    <xf numFmtId="41" fontId="18" fillId="0" borderId="0" xfId="1" applyFont="1"/>
    <xf numFmtId="0" fontId="17" fillId="0" borderId="21" xfId="2" applyFont="1" applyBorder="1"/>
    <xf numFmtId="0" fontId="17" fillId="0" borderId="0" xfId="0" applyFont="1" applyBorder="1" applyAlignment="1">
      <alignment vertical="center" wrapText="1"/>
    </xf>
    <xf numFmtId="0" fontId="20" fillId="0" borderId="43" xfId="0" applyFont="1" applyFill="1" applyBorder="1" applyAlignment="1">
      <alignment horizontal="center"/>
    </xf>
    <xf numFmtId="4" fontId="20" fillId="0" borderId="43" xfId="0" applyNumberFormat="1" applyFont="1" applyFill="1" applyBorder="1"/>
    <xf numFmtId="3" fontId="20" fillId="0" borderId="5" xfId="0" applyNumberFormat="1" applyFont="1" applyFill="1" applyBorder="1"/>
    <xf numFmtId="0" fontId="20" fillId="0" borderId="4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45" xfId="0" applyFont="1" applyFill="1" applyBorder="1" applyAlignment="1">
      <alignment horizontal="left"/>
    </xf>
    <xf numFmtId="0" fontId="18" fillId="0" borderId="42" xfId="0" quotePrefix="1" applyFont="1" applyFill="1" applyBorder="1" applyAlignment="1">
      <alignment horizontal="left"/>
    </xf>
    <xf numFmtId="3" fontId="18" fillId="0" borderId="43" xfId="0" quotePrefix="1" applyNumberFormat="1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3" fontId="18" fillId="0" borderId="43" xfId="0" applyNumberFormat="1" applyFont="1" applyFill="1" applyBorder="1"/>
    <xf numFmtId="3" fontId="18" fillId="0" borderId="5" xfId="0" applyNumberFormat="1" applyFont="1" applyFill="1" applyBorder="1"/>
    <xf numFmtId="0" fontId="18" fillId="0" borderId="0" xfId="0" applyFont="1" applyFill="1"/>
    <xf numFmtId="0" fontId="18" fillId="0" borderId="0" xfId="0" quotePrefix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41" fontId="18" fillId="0" borderId="43" xfId="1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0" fontId="18" fillId="0" borderId="43" xfId="0" quotePrefix="1" applyFont="1" applyFill="1" applyBorder="1" applyAlignment="1">
      <alignment horizontal="center" vertical="center"/>
    </xf>
    <xf numFmtId="41" fontId="18" fillId="0" borderId="5" xfId="1" applyFont="1" applyFill="1" applyBorder="1" applyAlignment="1">
      <alignment horizontal="center" vertical="center"/>
    </xf>
    <xf numFmtId="0" fontId="20" fillId="0" borderId="0" xfId="0" applyFont="1" applyFill="1"/>
    <xf numFmtId="0" fontId="18" fillId="0" borderId="0" xfId="0" quotePrefix="1" applyFont="1" applyFill="1"/>
    <xf numFmtId="0" fontId="18" fillId="0" borderId="42" xfId="0" quotePrefix="1" applyFont="1" applyFill="1" applyBorder="1"/>
    <xf numFmtId="0" fontId="18" fillId="0" borderId="0" xfId="0" applyFont="1" applyFill="1" applyBorder="1"/>
    <xf numFmtId="0" fontId="18" fillId="0" borderId="42" xfId="0" applyFont="1" applyFill="1" applyBorder="1"/>
    <xf numFmtId="164" fontId="20" fillId="0" borderId="0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6" fillId="0" borderId="1" xfId="0" applyFont="1" applyBorder="1" applyAlignment="1"/>
    <xf numFmtId="0" fontId="16" fillId="0" borderId="4" xfId="0" applyFont="1" applyBorder="1" applyAlignment="1"/>
    <xf numFmtId="0" fontId="17" fillId="0" borderId="4" xfId="0" applyFont="1" applyBorder="1" applyAlignment="1"/>
    <xf numFmtId="0" fontId="17" fillId="0" borderId="6" xfId="0" applyFont="1" applyBorder="1" applyAlignment="1"/>
    <xf numFmtId="0" fontId="17" fillId="0" borderId="4" xfId="2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9" xfId="2" applyFont="1" applyBorder="1" applyAlignment="1">
      <alignment horizontal="left" vertical="center"/>
    </xf>
    <xf numFmtId="0" fontId="16" fillId="0" borderId="4" xfId="2" applyFont="1" applyBorder="1" applyAlignment="1">
      <alignment horizontal="center" vertical="center"/>
    </xf>
    <xf numFmtId="0" fontId="17" fillId="0" borderId="37" xfId="2" applyFont="1" applyBorder="1" applyAlignment="1">
      <alignment horizontal="center" vertical="center"/>
    </xf>
    <xf numFmtId="0" fontId="18" fillId="0" borderId="31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 horizontal="left" vertical="center"/>
    </xf>
    <xf numFmtId="0" fontId="18" fillId="0" borderId="45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7" fillId="0" borderId="31" xfId="3" applyFont="1" applyBorder="1"/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3" fillId="0" borderId="0" xfId="2" applyFont="1" applyAlignment="1"/>
    <xf numFmtId="0" fontId="17" fillId="0" borderId="10" xfId="0" applyFont="1" applyBorder="1" applyAlignment="1">
      <alignment vertical="center"/>
    </xf>
    <xf numFmtId="0" fontId="3" fillId="0" borderId="42" xfId="2" applyFont="1" applyBorder="1" applyAlignment="1"/>
    <xf numFmtId="0" fontId="17" fillId="0" borderId="14" xfId="2" applyFont="1" applyBorder="1" applyAlignment="1">
      <alignment vertical="center"/>
    </xf>
    <xf numFmtId="0" fontId="17" fillId="0" borderId="0" xfId="2" applyFont="1" applyBorder="1" applyAlignment="1">
      <alignment horizontal="center" vertical="center"/>
    </xf>
    <xf numFmtId="0" fontId="17" fillId="0" borderId="41" xfId="2" applyFont="1" applyBorder="1" applyAlignment="1">
      <alignment horizontal="center" vertical="center"/>
    </xf>
    <xf numFmtId="0" fontId="17" fillId="0" borderId="43" xfId="2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31" xfId="2" applyFont="1" applyBorder="1" applyAlignment="1">
      <alignment horizontal="left" vertical="center"/>
    </xf>
    <xf numFmtId="0" fontId="18" fillId="0" borderId="0" xfId="0" quotePrefix="1" applyFont="1" applyFill="1" applyBorder="1" applyAlignment="1">
      <alignment horizontal="left" vertical="center"/>
    </xf>
    <xf numFmtId="41" fontId="16" fillId="0" borderId="41" xfId="1" applyFont="1" applyBorder="1" applyAlignment="1">
      <alignment horizontal="center" vertical="center"/>
    </xf>
    <xf numFmtId="41" fontId="16" fillId="0" borderId="21" xfId="1" applyFont="1" applyBorder="1"/>
    <xf numFmtId="0" fontId="17" fillId="0" borderId="47" xfId="2" applyNumberFormat="1" applyFont="1" applyBorder="1"/>
    <xf numFmtId="41" fontId="17" fillId="0" borderId="21" xfId="2" applyNumberFormat="1" applyFont="1" applyBorder="1"/>
    <xf numFmtId="3" fontId="6" fillId="3" borderId="0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Border="1"/>
    <xf numFmtId="3" fontId="6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12" xfId="0" applyFont="1" applyBorder="1" applyAlignment="1">
      <alignment horizontal="center" vertical="center"/>
    </xf>
    <xf numFmtId="43" fontId="3" fillId="0" borderId="6" xfId="16" applyFont="1" applyFill="1" applyBorder="1"/>
    <xf numFmtId="43" fontId="3" fillId="0" borderId="32" xfId="16" applyFont="1" applyFill="1" applyBorder="1"/>
    <xf numFmtId="43" fontId="3" fillId="0" borderId="18" xfId="16" applyFont="1" applyFill="1" applyBorder="1"/>
    <xf numFmtId="43" fontId="3" fillId="0" borderId="42" xfId="16" applyFont="1" applyFill="1" applyBorder="1"/>
    <xf numFmtId="43" fontId="3" fillId="0" borderId="33" xfId="16" applyFont="1" applyFill="1" applyBorder="1"/>
    <xf numFmtId="0" fontId="3" fillId="0" borderId="39" xfId="0" applyFont="1" applyBorder="1" applyAlignment="1">
      <alignment horizontal="center" vertical="center"/>
    </xf>
    <xf numFmtId="43" fontId="3" fillId="0" borderId="50" xfId="16" applyFont="1" applyBorder="1"/>
    <xf numFmtId="43" fontId="3" fillId="0" borderId="0" xfId="0" applyNumberFormat="1" applyFont="1" applyBorder="1" applyAlignment="1">
      <alignment horizontal="center" vertical="center"/>
    </xf>
    <xf numFmtId="43" fontId="3" fillId="0" borderId="41" xfId="0" applyNumberFormat="1" applyFont="1" applyBorder="1" applyAlignment="1">
      <alignment horizontal="center" vertical="center"/>
    </xf>
    <xf numFmtId="43" fontId="3" fillId="0" borderId="43" xfId="0" applyNumberFormat="1" applyFont="1" applyBorder="1" applyAlignment="1">
      <alignment horizontal="center" vertical="center"/>
    </xf>
    <xf numFmtId="43" fontId="3" fillId="0" borderId="32" xfId="0" applyNumberFormat="1" applyFont="1" applyBorder="1" applyAlignment="1">
      <alignment horizontal="center" vertical="center"/>
    </xf>
    <xf numFmtId="0" fontId="6" fillId="0" borderId="49" xfId="0" applyFont="1" applyFill="1" applyBorder="1" applyAlignment="1">
      <alignment horizontal="left"/>
    </xf>
    <xf numFmtId="167" fontId="3" fillId="0" borderId="49" xfId="1" quotePrefix="1" applyNumberFormat="1" applyFont="1" applyFill="1" applyBorder="1" applyAlignment="1">
      <alignment horizontal="center"/>
    </xf>
    <xf numFmtId="3" fontId="3" fillId="0" borderId="49" xfId="0" applyNumberFormat="1" applyFont="1" applyFill="1" applyBorder="1"/>
    <xf numFmtId="0" fontId="6" fillId="0" borderId="19" xfId="0" applyFont="1" applyFill="1" applyBorder="1" applyAlignment="1">
      <alignment horizontal="left"/>
    </xf>
    <xf numFmtId="167" fontId="3" fillId="0" borderId="19" xfId="1" quotePrefix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9" xfId="0" applyFont="1" applyBorder="1"/>
    <xf numFmtId="0" fontId="3" fillId="0" borderId="49" xfId="0" quotePrefix="1" applyFont="1" applyFill="1" applyBorder="1" applyAlignment="1">
      <alignment horizontal="left"/>
    </xf>
    <xf numFmtId="0" fontId="3" fillId="0" borderId="49" xfId="0" applyFont="1" applyFill="1" applyBorder="1" applyAlignment="1">
      <alignment horizontal="center"/>
    </xf>
    <xf numFmtId="43" fontId="3" fillId="0" borderId="49" xfId="16" applyFont="1" applyFill="1" applyBorder="1"/>
    <xf numFmtId="43" fontId="3" fillId="0" borderId="49" xfId="0" applyNumberFormat="1" applyFont="1" applyBorder="1" applyAlignment="1">
      <alignment horizontal="center" vertical="center"/>
    </xf>
    <xf numFmtId="0" fontId="3" fillId="0" borderId="19" xfId="0" applyFont="1" applyBorder="1"/>
    <xf numFmtId="0" fontId="3" fillId="0" borderId="19" xfId="0" quotePrefix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3" fontId="3" fillId="0" borderId="19" xfId="0" applyNumberFormat="1" applyFont="1" applyFill="1" applyBorder="1"/>
    <xf numFmtId="43" fontId="3" fillId="0" borderId="19" xfId="16" applyFont="1" applyFill="1" applyBorder="1"/>
    <xf numFmtId="43" fontId="3" fillId="0" borderId="19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quotePrefix="1" applyFont="1" applyBorder="1" applyAlignment="1">
      <alignment horizontal="center" vertical="center"/>
    </xf>
    <xf numFmtId="41" fontId="14" fillId="0" borderId="43" xfId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1" fontId="15" fillId="0" borderId="0" xfId="1" applyFont="1" applyBorder="1" applyAlignment="1">
      <alignment horizontal="center" vertical="center"/>
    </xf>
    <xf numFmtId="3" fontId="14" fillId="0" borderId="0" xfId="0" quotePrefix="1" applyNumberFormat="1" applyFont="1" applyFill="1" applyBorder="1" applyAlignment="1">
      <alignment horizontal="center"/>
    </xf>
    <xf numFmtId="0" fontId="14" fillId="0" borderId="0" xfId="0" quotePrefix="1" applyFont="1" applyBorder="1" applyAlignment="1">
      <alignment horizontal="left" vertical="center"/>
    </xf>
    <xf numFmtId="0" fontId="0" fillId="0" borderId="0" xfId="0" applyFill="1"/>
    <xf numFmtId="3" fontId="14" fillId="0" borderId="33" xfId="0" quotePrefix="1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 vertical="center"/>
    </xf>
    <xf numFmtId="41" fontId="14" fillId="0" borderId="32" xfId="1" applyFont="1" applyFill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43" fontId="6" fillId="0" borderId="28" xfId="16" applyFont="1" applyBorder="1" applyAlignment="1"/>
    <xf numFmtId="0" fontId="3" fillId="0" borderId="51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41" xfId="2" applyFont="1" applyBorder="1" applyAlignment="1">
      <alignment horizontal="center" vertical="center"/>
    </xf>
    <xf numFmtId="43" fontId="6" fillId="0" borderId="21" xfId="16" applyFont="1" applyBorder="1" applyAlignment="1"/>
    <xf numFmtId="0" fontId="0" fillId="0" borderId="0" xfId="0" applyBorder="1"/>
    <xf numFmtId="0" fontId="0" fillId="0" borderId="41" xfId="0" applyBorder="1"/>
    <xf numFmtId="0" fontId="0" fillId="0" borderId="43" xfId="0" applyBorder="1"/>
    <xf numFmtId="0" fontId="0" fillId="0" borderId="43" xfId="0" applyFill="1" applyBorder="1"/>
    <xf numFmtId="0" fontId="0" fillId="0" borderId="18" xfId="0" applyBorder="1"/>
    <xf numFmtId="0" fontId="0" fillId="0" borderId="42" xfId="0" applyBorder="1"/>
    <xf numFmtId="0" fontId="0" fillId="0" borderId="42" xfId="0" applyFill="1" applyBorder="1"/>
    <xf numFmtId="3" fontId="0" fillId="0" borderId="33" xfId="0" applyNumberFormat="1" applyFill="1" applyBorder="1"/>
    <xf numFmtId="0" fontId="0" fillId="0" borderId="32" xfId="0" quotePrefix="1" applyFill="1" applyBorder="1" applyAlignment="1">
      <alignment horizontal="center"/>
    </xf>
    <xf numFmtId="0" fontId="14" fillId="0" borderId="37" xfId="0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49" xfId="0" quotePrefix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1" fontId="14" fillId="0" borderId="32" xfId="1" applyFont="1" applyBorder="1" applyAlignment="1">
      <alignment horizontal="center" vertical="center"/>
    </xf>
    <xf numFmtId="165" fontId="14" fillId="0" borderId="49" xfId="0" applyNumberFormat="1" applyFont="1" applyBorder="1" applyAlignment="1">
      <alignment horizontal="center" vertical="center"/>
    </xf>
    <xf numFmtId="0" fontId="0" fillId="0" borderId="33" xfId="0" applyBorder="1"/>
    <xf numFmtId="0" fontId="0" fillId="0" borderId="32" xfId="0" applyBorder="1"/>
    <xf numFmtId="0" fontId="14" fillId="0" borderId="51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19" xfId="0" applyFont="1" applyBorder="1"/>
    <xf numFmtId="3" fontId="14" fillId="0" borderId="41" xfId="0" quotePrefix="1" applyNumberFormat="1" applyFont="1" applyFill="1" applyBorder="1" applyAlignment="1">
      <alignment horizontal="center"/>
    </xf>
    <xf numFmtId="0" fontId="14" fillId="0" borderId="41" xfId="0" applyFont="1" applyBorder="1" applyAlignment="1">
      <alignment horizontal="center" vertical="center"/>
    </xf>
    <xf numFmtId="41" fontId="15" fillId="0" borderId="18" xfId="1" applyFont="1" applyBorder="1" applyAlignment="1">
      <alignment horizontal="center" vertical="center"/>
    </xf>
    <xf numFmtId="0" fontId="0" fillId="0" borderId="0" xfId="0" applyFont="1" applyBorder="1"/>
    <xf numFmtId="0" fontId="3" fillId="0" borderId="21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0" fillId="0" borderId="42" xfId="0" applyNumberFormat="1" applyFill="1" applyBorder="1"/>
    <xf numFmtId="0" fontId="0" fillId="0" borderId="43" xfId="0" applyFill="1" applyBorder="1" applyAlignment="1">
      <alignment horizontal="center"/>
    </xf>
    <xf numFmtId="165" fontId="15" fillId="0" borderId="18" xfId="0" applyNumberFormat="1" applyFont="1" applyBorder="1"/>
    <xf numFmtId="43" fontId="3" fillId="0" borderId="32" xfId="16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3" fontId="15" fillId="0" borderId="5" xfId="0" applyNumberFormat="1" applyFont="1" applyFill="1" applyBorder="1"/>
    <xf numFmtId="0" fontId="14" fillId="0" borderId="42" xfId="0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center"/>
    </xf>
    <xf numFmtId="3" fontId="14" fillId="0" borderId="5" xfId="0" applyNumberFormat="1" applyFont="1" applyFill="1" applyBorder="1"/>
    <xf numFmtId="0" fontId="14" fillId="0" borderId="31" xfId="0" applyFont="1" applyFill="1" applyBorder="1"/>
    <xf numFmtId="0" fontId="14" fillId="0" borderId="43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45" xfId="0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4" fontId="15" fillId="0" borderId="43" xfId="0" applyNumberFormat="1" applyFont="1" applyFill="1" applyBorder="1"/>
    <xf numFmtId="0" fontId="14" fillId="0" borderId="0" xfId="0" applyFont="1" applyFill="1" applyBorder="1" applyAlignment="1">
      <alignment horizontal="left"/>
    </xf>
    <xf numFmtId="0" fontId="14" fillId="0" borderId="42" xfId="0" applyFont="1" applyFill="1" applyBorder="1" applyAlignment="1">
      <alignment horizontal="left"/>
    </xf>
    <xf numFmtId="4" fontId="14" fillId="0" borderId="0" xfId="0" quotePrefix="1" applyNumberFormat="1" applyFont="1" applyFill="1" applyBorder="1" applyAlignment="1">
      <alignment horizontal="center"/>
    </xf>
    <xf numFmtId="4" fontId="14" fillId="0" borderId="43" xfId="0" applyNumberFormat="1" applyFont="1" applyFill="1" applyBorder="1"/>
    <xf numFmtId="0" fontId="14" fillId="0" borderId="31" xfId="0" applyFont="1" applyFill="1" applyBorder="1" applyAlignment="1">
      <alignment vertical="center" wrapText="1"/>
    </xf>
    <xf numFmtId="0" fontId="14" fillId="0" borderId="42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4" fontId="14" fillId="0" borderId="43" xfId="0" applyNumberFormat="1" applyFont="1" applyFill="1" applyBorder="1" applyAlignment="1">
      <alignment vertical="center" wrapText="1"/>
    </xf>
    <xf numFmtId="3" fontId="14" fillId="0" borderId="5" xfId="0" applyNumberFormat="1" applyFont="1" applyFill="1" applyBorder="1" applyAlignment="1">
      <alignment vertical="center" wrapText="1"/>
    </xf>
    <xf numFmtId="0" fontId="14" fillId="0" borderId="42" xfId="0" quotePrefix="1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0" fontId="14" fillId="0" borderId="37" xfId="0" applyFont="1" applyFill="1" applyBorder="1"/>
    <xf numFmtId="0" fontId="14" fillId="0" borderId="33" xfId="0" applyFont="1" applyFill="1" applyBorder="1" applyAlignment="1">
      <alignment horizontal="left"/>
    </xf>
    <xf numFmtId="0" fontId="15" fillId="0" borderId="49" xfId="0" quotePrefix="1" applyFont="1" applyFill="1" applyBorder="1" applyAlignment="1">
      <alignment horizontal="left"/>
    </xf>
    <xf numFmtId="0" fontId="15" fillId="0" borderId="49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4" fontId="14" fillId="0" borderId="49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4" fontId="14" fillId="0" borderId="32" xfId="0" applyNumberFormat="1" applyFont="1" applyFill="1" applyBorder="1"/>
    <xf numFmtId="3" fontId="14" fillId="0" borderId="36" xfId="0" applyNumberFormat="1" applyFont="1" applyFill="1" applyBorder="1"/>
    <xf numFmtId="0" fontId="14" fillId="0" borderId="0" xfId="0" applyFont="1" applyFill="1" applyBorder="1" applyAlignment="1">
      <alignment horizontal="center" vertical="top" wrapText="1"/>
    </xf>
    <xf numFmtId="0" fontId="14" fillId="0" borderId="45" xfId="0" applyFont="1" applyFill="1" applyBorder="1" applyAlignment="1">
      <alignment horizontal="center" vertical="top" wrapText="1"/>
    </xf>
    <xf numFmtId="0" fontId="14" fillId="0" borderId="0" xfId="0" quotePrefix="1" applyFont="1" applyFill="1" applyBorder="1" applyAlignment="1">
      <alignment horizontal="left"/>
    </xf>
    <xf numFmtId="4" fontId="15" fillId="0" borderId="43" xfId="0" applyNumberFormat="1" applyFont="1" applyFill="1" applyBorder="1" applyAlignment="1">
      <alignment horizontal="center"/>
    </xf>
    <xf numFmtId="4" fontId="14" fillId="0" borderId="43" xfId="0" applyNumberFormat="1" applyFont="1" applyFill="1" applyBorder="1" applyAlignment="1">
      <alignment horizontal="center"/>
    </xf>
    <xf numFmtId="0" fontId="14" fillId="0" borderId="4" xfId="0" applyFont="1" applyFill="1" applyBorder="1"/>
    <xf numFmtId="0" fontId="14" fillId="0" borderId="45" xfId="0" applyFont="1" applyFill="1" applyBorder="1" applyAlignment="1">
      <alignment horizontal="left"/>
    </xf>
    <xf numFmtId="3" fontId="15" fillId="0" borderId="0" xfId="0" applyNumberFormat="1" applyFont="1" applyFill="1" applyBorder="1"/>
    <xf numFmtId="3" fontId="14" fillId="0" borderId="0" xfId="0" applyNumberFormat="1" applyFont="1" applyFill="1" applyBorder="1"/>
    <xf numFmtId="3" fontId="14" fillId="0" borderId="0" xfId="0" applyNumberFormat="1" applyFont="1" applyFill="1" applyBorder="1" applyAlignment="1">
      <alignment vertical="center" wrapText="1"/>
    </xf>
    <xf numFmtId="3" fontId="14" fillId="0" borderId="49" xfId="0" applyNumberFormat="1" applyFont="1" applyFill="1" applyBorder="1"/>
    <xf numFmtId="43" fontId="6" fillId="0" borderId="14" xfId="16" applyFont="1" applyBorder="1" applyAlignment="1"/>
    <xf numFmtId="0" fontId="15" fillId="0" borderId="42" xfId="0" quotePrefix="1" applyFont="1" applyFill="1" applyBorder="1" applyAlignment="1">
      <alignment horizontal="left"/>
    </xf>
    <xf numFmtId="0" fontId="14" fillId="0" borderId="14" xfId="0" quotePrefix="1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14" fillId="0" borderId="42" xfId="0" quotePrefix="1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14" xfId="0" quotePrefix="1" applyFont="1" applyFill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10" xfId="0" quotePrefix="1" applyFont="1" applyFill="1" applyBorder="1" applyAlignment="1">
      <alignment vertical="top"/>
    </xf>
    <xf numFmtId="0" fontId="15" fillId="0" borderId="4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4" xfId="2" applyFont="1" applyBorder="1" applyAlignment="1">
      <alignment horizontal="left" vertical="center"/>
    </xf>
    <xf numFmtId="0" fontId="3" fillId="0" borderId="15" xfId="2" applyFont="1" applyBorder="1" applyAlignment="1">
      <alignment vertical="center"/>
    </xf>
    <xf numFmtId="3" fontId="0" fillId="0" borderId="42" xfId="0" applyNumberFormat="1" applyBorder="1"/>
    <xf numFmtId="0" fontId="3" fillId="0" borderId="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7" xfId="2" applyFont="1" applyBorder="1"/>
    <xf numFmtId="0" fontId="6" fillId="0" borderId="4" xfId="3" applyFont="1" applyBorder="1"/>
    <xf numFmtId="3" fontId="14" fillId="0" borderId="42" xfId="0" quotePrefix="1" applyNumberFormat="1" applyFont="1" applyFill="1" applyBorder="1" applyAlignment="1">
      <alignment horizontal="center"/>
    </xf>
    <xf numFmtId="43" fontId="3" fillId="2" borderId="51" xfId="16" applyFont="1" applyFill="1" applyBorder="1"/>
    <xf numFmtId="43" fontId="3" fillId="0" borderId="39" xfId="0" applyNumberFormat="1" applyFont="1" applyBorder="1" applyAlignment="1">
      <alignment horizontal="center" vertical="center"/>
    </xf>
    <xf numFmtId="43" fontId="6" fillId="0" borderId="52" xfId="16" applyFont="1" applyBorder="1" applyAlignment="1"/>
    <xf numFmtId="3" fontId="6" fillId="0" borderId="52" xfId="0" applyNumberFormat="1" applyFont="1" applyBorder="1" applyAlignment="1"/>
    <xf numFmtId="43" fontId="3" fillId="0" borderId="9" xfId="16" applyFont="1" applyBorder="1"/>
    <xf numFmtId="0" fontId="3" fillId="0" borderId="13" xfId="3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21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42" xfId="3" quotePrefix="1" applyFont="1" applyFill="1" applyBorder="1" applyAlignment="1">
      <alignment horizontal="left"/>
    </xf>
    <xf numFmtId="0" fontId="3" fillId="0" borderId="0" xfId="3" quotePrefix="1" applyFont="1" applyFill="1" applyBorder="1" applyAlignment="1">
      <alignment horizontal="left"/>
    </xf>
    <xf numFmtId="0" fontId="6" fillId="0" borderId="42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left"/>
    </xf>
    <xf numFmtId="0" fontId="6" fillId="3" borderId="42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3" fillId="0" borderId="42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5" fillId="0" borderId="4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42" xfId="0" quotePrefix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45" xfId="0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left"/>
    </xf>
    <xf numFmtId="41" fontId="0" fillId="0" borderId="0" xfId="1" applyFont="1"/>
    <xf numFmtId="41" fontId="0" fillId="0" borderId="43" xfId="1" applyFont="1" applyBorder="1"/>
    <xf numFmtId="43" fontId="6" fillId="2" borderId="18" xfId="16" applyFont="1" applyFill="1" applyBorder="1"/>
    <xf numFmtId="3" fontId="0" fillId="0" borderId="42" xfId="0" applyNumberFormat="1" applyFont="1" applyBorder="1"/>
    <xf numFmtId="43" fontId="3" fillId="2" borderId="43" xfId="16" applyFont="1" applyFill="1" applyBorder="1"/>
    <xf numFmtId="3" fontId="3" fillId="2" borderId="43" xfId="2" applyNumberFormat="1" applyFont="1" applyFill="1" applyBorder="1"/>
    <xf numFmtId="43" fontId="3" fillId="0" borderId="32" xfId="16" applyFont="1" applyBorder="1"/>
    <xf numFmtId="0" fontId="14" fillId="0" borderId="0" xfId="0" applyFont="1" applyFill="1" applyBorder="1" applyAlignment="1">
      <alignment horizontal="center"/>
    </xf>
    <xf numFmtId="164" fontId="0" fillId="0" borderId="43" xfId="1" applyNumberFormat="1" applyFont="1" applyBorder="1"/>
    <xf numFmtId="164" fontId="0" fillId="0" borderId="43" xfId="1" applyNumberFormat="1" applyFont="1" applyBorder="1" applyAlignment="1">
      <alignment horizontal="center"/>
    </xf>
    <xf numFmtId="0" fontId="14" fillId="0" borderId="43" xfId="0" quotePrefix="1" applyFont="1" applyFill="1" applyBorder="1" applyAlignment="1">
      <alignment horizontal="left"/>
    </xf>
    <xf numFmtId="41" fontId="21" fillId="0" borderId="0" xfId="0" applyNumberFormat="1" applyFont="1"/>
    <xf numFmtId="0" fontId="0" fillId="0" borderId="0" xfId="0" applyFont="1" applyFill="1"/>
    <xf numFmtId="0" fontId="14" fillId="0" borderId="0" xfId="0" applyFont="1" applyFill="1" applyBorder="1" applyAlignment="1">
      <alignment vertical="top"/>
    </xf>
    <xf numFmtId="0" fontId="14" fillId="0" borderId="16" xfId="0" applyFont="1" applyFill="1" applyBorder="1" applyAlignment="1">
      <alignment horizontal="left" vertical="top"/>
    </xf>
    <xf numFmtId="0" fontId="14" fillId="0" borderId="49" xfId="0" applyFont="1" applyFill="1" applyBorder="1" applyAlignment="1">
      <alignment horizontal="left" vertical="top"/>
    </xf>
    <xf numFmtId="3" fontId="15" fillId="0" borderId="5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/>
    <xf numFmtId="3" fontId="14" fillId="0" borderId="43" xfId="0" applyNumberFormat="1" applyFont="1" applyFill="1" applyBorder="1"/>
    <xf numFmtId="0" fontId="14" fillId="0" borderId="0" xfId="0" quotePrefix="1" applyFont="1" applyFill="1" applyBorder="1" applyAlignment="1">
      <alignment horizontal="left" vertical="top"/>
    </xf>
    <xf numFmtId="0" fontId="0" fillId="0" borderId="0" xfId="0" applyFont="1" applyFill="1" applyBorder="1"/>
    <xf numFmtId="0" fontId="14" fillId="0" borderId="0" xfId="0" quotePrefix="1" applyFont="1" applyFill="1" applyBorder="1" applyAlignment="1">
      <alignment vertical="top"/>
    </xf>
    <xf numFmtId="0" fontId="14" fillId="0" borderId="14" xfId="0" applyFont="1" applyFill="1" applyBorder="1" applyAlignment="1">
      <alignment horizontal="left" vertical="top"/>
    </xf>
    <xf numFmtId="0" fontId="0" fillId="0" borderId="19" xfId="0" applyBorder="1"/>
    <xf numFmtId="0" fontId="0" fillId="0" borderId="49" xfId="0" applyBorder="1"/>
    <xf numFmtId="0" fontId="14" fillId="0" borderId="42" xfId="0" quotePrefix="1" applyFont="1" applyFill="1" applyBorder="1" applyAlignment="1">
      <alignment vertical="top"/>
    </xf>
    <xf numFmtId="0" fontId="14" fillId="0" borderId="45" xfId="0" applyFont="1" applyFill="1" applyBorder="1" applyAlignment="1">
      <alignment vertical="top"/>
    </xf>
    <xf numFmtId="0" fontId="14" fillId="0" borderId="45" xfId="0" applyFont="1" applyFill="1" applyBorder="1" applyAlignment="1">
      <alignment horizontal="left" vertical="top"/>
    </xf>
    <xf numFmtId="0" fontId="14" fillId="0" borderId="17" xfId="0" applyFont="1" applyFill="1" applyBorder="1" applyAlignment="1">
      <alignment horizontal="left" vertical="top"/>
    </xf>
    <xf numFmtId="0" fontId="0" fillId="0" borderId="45" xfId="0" applyFont="1" applyFill="1" applyBorder="1"/>
    <xf numFmtId="0" fontId="0" fillId="0" borderId="17" xfId="0" applyFont="1" applyFill="1" applyBorder="1"/>
    <xf numFmtId="0" fontId="0" fillId="0" borderId="10" xfId="0" applyBorder="1"/>
    <xf numFmtId="0" fontId="0" fillId="0" borderId="15" xfId="0" applyBorder="1"/>
    <xf numFmtId="0" fontId="14" fillId="0" borderId="49" xfId="0" applyFont="1" applyFill="1" applyBorder="1" applyAlignment="1">
      <alignment horizontal="center" vertical="top"/>
    </xf>
    <xf numFmtId="0" fontId="14" fillId="0" borderId="49" xfId="0" quotePrefix="1" applyFont="1" applyFill="1" applyBorder="1" applyAlignment="1">
      <alignment horizontal="left" vertical="top"/>
    </xf>
    <xf numFmtId="9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justify" vertical="top" wrapText="1"/>
    </xf>
    <xf numFmtId="9" fontId="14" fillId="0" borderId="42" xfId="0" applyNumberFormat="1" applyFont="1" applyFill="1" applyBorder="1" applyAlignment="1">
      <alignment horizontal="left" vertical="center" wrapText="1"/>
    </xf>
    <xf numFmtId="9" fontId="14" fillId="0" borderId="42" xfId="0" applyNumberFormat="1" applyFont="1" applyFill="1" applyBorder="1" applyAlignment="1">
      <alignment vertical="center" wrapText="1"/>
    </xf>
    <xf numFmtId="9" fontId="14" fillId="0" borderId="42" xfId="0" applyNumberFormat="1" applyFont="1" applyFill="1" applyBorder="1" applyAlignment="1">
      <alignment horizontal="justify" vertical="top" wrapText="1"/>
    </xf>
    <xf numFmtId="3" fontId="0" fillId="0" borderId="0" xfId="0" applyNumberFormat="1"/>
    <xf numFmtId="43" fontId="6" fillId="0" borderId="14" xfId="16" applyFont="1" applyFill="1" applyBorder="1"/>
    <xf numFmtId="43" fontId="6" fillId="0" borderId="21" xfId="16" applyFont="1" applyBorder="1"/>
    <xf numFmtId="0" fontId="14" fillId="0" borderId="42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33" xfId="0" quotePrefix="1" applyFont="1" applyFill="1" applyBorder="1" applyAlignment="1">
      <alignment horizontal="left"/>
    </xf>
    <xf numFmtId="3" fontId="14" fillId="0" borderId="49" xfId="0" quotePrefix="1" applyNumberFormat="1" applyFont="1" applyFill="1" applyBorder="1" applyAlignment="1">
      <alignment horizontal="center"/>
    </xf>
    <xf numFmtId="3" fontId="14" fillId="0" borderId="32" xfId="0" applyNumberFormat="1" applyFont="1" applyFill="1" applyBorder="1"/>
    <xf numFmtId="0" fontId="14" fillId="0" borderId="51" xfId="0" applyFont="1" applyFill="1" applyBorder="1"/>
    <xf numFmtId="0" fontId="14" fillId="0" borderId="18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3" fontId="14" fillId="0" borderId="19" xfId="0" quotePrefix="1" applyNumberFormat="1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3" fontId="14" fillId="0" borderId="41" xfId="0" applyNumberFormat="1" applyFont="1" applyFill="1" applyBorder="1"/>
    <xf numFmtId="3" fontId="14" fillId="0" borderId="53" xfId="0" applyNumberFormat="1" applyFont="1" applyFill="1" applyBorder="1"/>
    <xf numFmtId="43" fontId="3" fillId="0" borderId="2" xfId="3" applyNumberFormat="1" applyFont="1" applyBorder="1"/>
    <xf numFmtId="0" fontId="3" fillId="0" borderId="0" xfId="3" quotePrefix="1" applyFont="1" applyFill="1" applyBorder="1" applyAlignment="1">
      <alignment horizontal="left"/>
    </xf>
    <xf numFmtId="0" fontId="3" fillId="0" borderId="0" xfId="3" applyFont="1" applyFill="1" applyBorder="1" applyAlignment="1">
      <alignment horizontal="left"/>
    </xf>
    <xf numFmtId="0" fontId="3" fillId="0" borderId="0" xfId="3" quotePrefix="1" applyFont="1" applyFill="1" applyBorder="1" applyAlignment="1">
      <alignment horizontal="left"/>
    </xf>
    <xf numFmtId="0" fontId="3" fillId="0" borderId="0" xfId="3" applyFont="1" applyFill="1" applyBorder="1" applyAlignment="1">
      <alignment horizontal="left"/>
    </xf>
    <xf numFmtId="0" fontId="3" fillId="0" borderId="42" xfId="3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3" fillId="0" borderId="4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1" xfId="2" applyFont="1" applyBorder="1" applyAlignment="1">
      <alignment horizontal="center" vertical="center"/>
    </xf>
    <xf numFmtId="0" fontId="3" fillId="0" borderId="0" xfId="3" quotePrefix="1" applyFont="1" applyFill="1" applyBorder="1" applyAlignment="1">
      <alignment horizontal="left"/>
    </xf>
    <xf numFmtId="0" fontId="6" fillId="0" borderId="42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45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left"/>
    </xf>
    <xf numFmtId="0" fontId="3" fillId="0" borderId="42" xfId="3" applyFont="1" applyFill="1" applyBorder="1" applyAlignment="1">
      <alignment horizontal="left"/>
    </xf>
    <xf numFmtId="0" fontId="15" fillId="0" borderId="4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14" fillId="0" borderId="0" xfId="0" quotePrefix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23" fillId="0" borderId="0" xfId="0" applyFont="1"/>
    <xf numFmtId="0" fontId="22" fillId="0" borderId="4" xfId="0" applyFont="1" applyFill="1" applyBorder="1" applyAlignment="1">
      <alignment horizontal="left"/>
    </xf>
    <xf numFmtId="0" fontId="23" fillId="0" borderId="0" xfId="0" applyFont="1" applyFill="1"/>
    <xf numFmtId="46" fontId="22" fillId="0" borderId="0" xfId="0" quotePrefix="1" applyNumberFormat="1" applyFont="1" applyBorder="1" applyAlignment="1">
      <alignment horizontal="left"/>
    </xf>
    <xf numFmtId="0" fontId="24" fillId="0" borderId="0" xfId="0" applyFont="1" applyBorder="1"/>
    <xf numFmtId="0" fontId="22" fillId="0" borderId="0" xfId="0" applyFont="1" applyBorder="1"/>
    <xf numFmtId="0" fontId="22" fillId="0" borderId="0" xfId="0" quotePrefix="1" applyFont="1" applyFill="1" applyBorder="1" applyAlignment="1">
      <alignment horizontal="left"/>
    </xf>
    <xf numFmtId="0" fontId="23" fillId="0" borderId="0" xfId="0" applyFont="1" applyBorder="1"/>
    <xf numFmtId="0" fontId="22" fillId="0" borderId="19" xfId="0" applyFont="1" applyFill="1" applyBorder="1"/>
    <xf numFmtId="0" fontId="23" fillId="0" borderId="19" xfId="0" applyFont="1" applyBorder="1"/>
    <xf numFmtId="0" fontId="23" fillId="0" borderId="54" xfId="0" applyFont="1" applyBorder="1"/>
    <xf numFmtId="0" fontId="23" fillId="0" borderId="45" xfId="0" applyFont="1" applyBorder="1"/>
    <xf numFmtId="43" fontId="6" fillId="2" borderId="43" xfId="16" applyFont="1" applyFill="1" applyBorder="1"/>
    <xf numFmtId="43" fontId="6" fillId="0" borderId="43" xfId="0" applyNumberFormat="1" applyFont="1" applyBorder="1" applyAlignment="1">
      <alignment horizontal="center" vertical="center"/>
    </xf>
    <xf numFmtId="0" fontId="6" fillId="0" borderId="0" xfId="2" applyFont="1" applyBorder="1"/>
    <xf numFmtId="0" fontId="6" fillId="0" borderId="0" xfId="2" applyFont="1"/>
    <xf numFmtId="43" fontId="3" fillId="0" borderId="0" xfId="2" applyNumberFormat="1" applyFont="1"/>
    <xf numFmtId="41" fontId="3" fillId="0" borderId="0" xfId="1" applyFont="1"/>
    <xf numFmtId="165" fontId="3" fillId="0" borderId="0" xfId="2" applyNumberFormat="1" applyFont="1"/>
    <xf numFmtId="165" fontId="0" fillId="0" borderId="18" xfId="0" applyNumberFormat="1" applyBorder="1"/>
    <xf numFmtId="0" fontId="3" fillId="0" borderId="0" xfId="0" applyFont="1" applyBorder="1" applyAlignment="1">
      <alignment horizontal="left" vertical="top" wrapText="1"/>
    </xf>
    <xf numFmtId="0" fontId="3" fillId="0" borderId="17" xfId="2" applyFont="1" applyBorder="1"/>
    <xf numFmtId="0" fontId="3" fillId="0" borderId="33" xfId="2" applyFont="1" applyBorder="1"/>
    <xf numFmtId="165" fontId="3" fillId="0" borderId="0" xfId="3" applyNumberFormat="1" applyFont="1"/>
    <xf numFmtId="41" fontId="25" fillId="0" borderId="0" xfId="1" applyFont="1"/>
    <xf numFmtId="41" fontId="26" fillId="0" borderId="0" xfId="1" applyFont="1"/>
    <xf numFmtId="41" fontId="0" fillId="0" borderId="43" xfId="0" applyNumberFormat="1" applyBorder="1"/>
    <xf numFmtId="0" fontId="14" fillId="0" borderId="10" xfId="0" quotePrefix="1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4" fillId="0" borderId="14" xfId="0" quotePrefix="1" applyFont="1" applyFill="1" applyBorder="1" applyAlignment="1">
      <alignment horizontal="left"/>
    </xf>
    <xf numFmtId="0" fontId="3" fillId="0" borderId="0" xfId="3" quotePrefix="1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3" fontId="6" fillId="0" borderId="14" xfId="16" applyFont="1" applyBorder="1" applyAlignment="1">
      <alignment horizontal="center" vertical="center"/>
    </xf>
    <xf numFmtId="43" fontId="6" fillId="0" borderId="10" xfId="16" applyFont="1" applyBorder="1" applyAlignment="1">
      <alignment horizontal="center" vertical="center"/>
    </xf>
    <xf numFmtId="43" fontId="6" fillId="0" borderId="15" xfId="16" applyFont="1" applyBorder="1" applyAlignment="1">
      <alignment horizontal="center" vertical="center"/>
    </xf>
    <xf numFmtId="0" fontId="10" fillId="0" borderId="0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43" fontId="6" fillId="0" borderId="14" xfId="16" quotePrefix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4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3" fontId="6" fillId="0" borderId="14" xfId="16" applyFont="1" applyBorder="1" applyAlignment="1">
      <alignment horizontal="left" vertical="center"/>
    </xf>
    <xf numFmtId="43" fontId="6" fillId="0" borderId="10" xfId="16" applyFont="1" applyBorder="1" applyAlignment="1">
      <alignment horizontal="left" vertical="center"/>
    </xf>
    <xf numFmtId="43" fontId="6" fillId="0" borderId="18" xfId="16" applyFont="1" applyBorder="1" applyAlignment="1">
      <alignment horizontal="center" vertical="center"/>
    </xf>
    <xf numFmtId="43" fontId="6" fillId="0" borderId="19" xfId="16" applyFont="1" applyBorder="1" applyAlignment="1">
      <alignment horizontal="center" vertical="center"/>
    </xf>
    <xf numFmtId="43" fontId="6" fillId="0" borderId="13" xfId="16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6" fillId="0" borderId="22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 wrapText="1"/>
    </xf>
    <xf numFmtId="0" fontId="3" fillId="0" borderId="31" xfId="2" applyFont="1" applyBorder="1" applyAlignment="1">
      <alignment horizontal="center" vertical="center" wrapText="1"/>
    </xf>
    <xf numFmtId="0" fontId="3" fillId="0" borderId="37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/>
    </xf>
    <xf numFmtId="0" fontId="7" fillId="0" borderId="16" xfId="0" applyFont="1" applyBorder="1" applyAlignment="1">
      <alignment horizontal="center" vertical="distributed"/>
    </xf>
    <xf numFmtId="0" fontId="7" fillId="0" borderId="36" xfId="0" applyFont="1" applyBorder="1" applyAlignment="1">
      <alignment horizontal="center" vertical="distributed"/>
    </xf>
    <xf numFmtId="0" fontId="3" fillId="0" borderId="34" xfId="2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6" fillId="2" borderId="14" xfId="3" applyFont="1" applyFill="1" applyBorder="1" applyAlignment="1">
      <alignment horizontal="left"/>
    </xf>
    <xf numFmtId="0" fontId="6" fillId="2" borderId="10" xfId="3" applyFont="1" applyFill="1" applyBorder="1" applyAlignment="1">
      <alignment horizontal="left"/>
    </xf>
    <xf numFmtId="4" fontId="6" fillId="0" borderId="28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0" fontId="6" fillId="0" borderId="18" xfId="3" applyFont="1" applyFill="1" applyBorder="1" applyAlignment="1">
      <alignment horizontal="left"/>
    </xf>
    <xf numFmtId="0" fontId="6" fillId="0" borderId="19" xfId="3" applyFont="1" applyFill="1" applyBorder="1" applyAlignment="1">
      <alignment horizontal="left"/>
    </xf>
    <xf numFmtId="0" fontId="6" fillId="0" borderId="13" xfId="3" applyFont="1" applyFill="1" applyBorder="1" applyAlignment="1">
      <alignment horizontal="left"/>
    </xf>
    <xf numFmtId="0" fontId="3" fillId="0" borderId="42" xfId="3" quotePrefix="1" applyFont="1" applyFill="1" applyBorder="1" applyAlignment="1">
      <alignment horizontal="left"/>
    </xf>
    <xf numFmtId="0" fontId="3" fillId="0" borderId="0" xfId="3" quotePrefix="1" applyFont="1" applyFill="1" applyBorder="1" applyAlignment="1">
      <alignment horizontal="left"/>
    </xf>
    <xf numFmtId="0" fontId="3" fillId="0" borderId="45" xfId="3" quotePrefix="1" applyFont="1" applyFill="1" applyBorder="1" applyAlignment="1">
      <alignment horizontal="left"/>
    </xf>
    <xf numFmtId="0" fontId="6" fillId="0" borderId="42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45" xfId="3" applyFont="1" applyFill="1" applyBorder="1" applyAlignment="1">
      <alignment horizontal="left"/>
    </xf>
    <xf numFmtId="0" fontId="3" fillId="0" borderId="0" xfId="3" quotePrefix="1" applyFont="1" applyFill="1" applyBorder="1" applyAlignment="1">
      <alignment horizontal="left" vertical="top" wrapText="1"/>
    </xf>
    <xf numFmtId="0" fontId="3" fillId="0" borderId="45" xfId="3" quotePrefix="1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/>
    </xf>
    <xf numFmtId="0" fontId="3" fillId="0" borderId="45" xfId="3" applyFont="1" applyFill="1" applyBorder="1" applyAlignment="1">
      <alignment horizontal="left"/>
    </xf>
    <xf numFmtId="0" fontId="3" fillId="0" borderId="42" xfId="3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0" borderId="4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45" xfId="0" applyFont="1" applyFill="1" applyBorder="1" applyAlignment="1">
      <alignment horizontal="left"/>
    </xf>
    <xf numFmtId="0" fontId="18" fillId="0" borderId="42" xfId="0" quotePrefix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42" xfId="0" quotePrefix="1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wrapText="1"/>
    </xf>
    <xf numFmtId="41" fontId="17" fillId="0" borderId="35" xfId="1" applyFont="1" applyBorder="1" applyAlignment="1">
      <alignment horizontal="center" vertical="center"/>
    </xf>
    <xf numFmtId="41" fontId="17" fillId="0" borderId="33" xfId="1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17" fillId="0" borderId="27" xfId="2" applyFont="1" applyBorder="1" applyAlignment="1">
      <alignment horizontal="center" vertical="center"/>
    </xf>
    <xf numFmtId="0" fontId="17" fillId="0" borderId="35" xfId="2" applyFont="1" applyBorder="1" applyAlignment="1">
      <alignment horizontal="center" vertical="center"/>
    </xf>
    <xf numFmtId="0" fontId="17" fillId="0" borderId="38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43" fontId="16" fillId="0" borderId="14" xfId="16" applyFont="1" applyBorder="1" applyAlignment="1">
      <alignment horizontal="center"/>
    </xf>
    <xf numFmtId="43" fontId="17" fillId="0" borderId="10" xfId="16" applyFont="1" applyBorder="1" applyAlignment="1">
      <alignment horizontal="center"/>
    </xf>
    <xf numFmtId="43" fontId="17" fillId="0" borderId="15" xfId="16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7" fillId="0" borderId="4" xfId="2" applyFont="1" applyBorder="1" applyAlignment="1">
      <alignment horizontal="left"/>
    </xf>
    <xf numFmtId="0" fontId="17" fillId="0" borderId="0" xfId="2" applyFont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16" fillId="0" borderId="18" xfId="2" applyFont="1" applyBorder="1" applyAlignment="1">
      <alignment horizontal="left" vertical="center"/>
    </xf>
    <xf numFmtId="0" fontId="16" fillId="0" borderId="19" xfId="2" applyFont="1" applyBorder="1" applyAlignment="1">
      <alignment horizontal="left" vertical="center"/>
    </xf>
    <xf numFmtId="0" fontId="13" fillId="0" borderId="22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0" fontId="13" fillId="0" borderId="24" xfId="2" applyFont="1" applyBorder="1" applyAlignment="1">
      <alignment horizontal="center" vertical="center"/>
    </xf>
    <xf numFmtId="0" fontId="17" fillId="0" borderId="25" xfId="2" applyFont="1" applyBorder="1" applyAlignment="1">
      <alignment horizontal="center" vertical="center" wrapText="1"/>
    </xf>
    <xf numFmtId="0" fontId="17" fillId="0" borderId="31" xfId="2" applyFont="1" applyBorder="1" applyAlignment="1">
      <alignment horizontal="center" vertical="center" wrapText="1"/>
    </xf>
    <xf numFmtId="0" fontId="17" fillId="0" borderId="37" xfId="2" applyFont="1" applyBorder="1" applyAlignment="1">
      <alignment horizontal="center" vertical="center" wrapText="1"/>
    </xf>
    <xf numFmtId="0" fontId="17" fillId="0" borderId="26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32" xfId="2" applyFont="1" applyBorder="1" applyAlignment="1">
      <alignment horizontal="center" vertical="center"/>
    </xf>
    <xf numFmtId="0" fontId="17" fillId="0" borderId="33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30" xfId="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distributed"/>
    </xf>
    <xf numFmtId="0" fontId="17" fillId="0" borderId="3" xfId="0" applyFont="1" applyBorder="1" applyAlignment="1">
      <alignment horizontal="center" vertical="distributed"/>
    </xf>
    <xf numFmtId="0" fontId="17" fillId="0" borderId="16" xfId="0" applyFont="1" applyBorder="1" applyAlignment="1">
      <alignment horizontal="center" vertical="distributed"/>
    </xf>
    <xf numFmtId="0" fontId="17" fillId="0" borderId="36" xfId="0" applyFont="1" applyBorder="1" applyAlignment="1">
      <alignment horizontal="center" vertical="distributed"/>
    </xf>
    <xf numFmtId="0" fontId="6" fillId="3" borderId="42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4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45" xfId="0" applyFont="1" applyFill="1" applyBorder="1" applyAlignment="1">
      <alignment horizontal="left"/>
    </xf>
    <xf numFmtId="0" fontId="3" fillId="0" borderId="42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3" fillId="0" borderId="45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0" fontId="3" fillId="0" borderId="14" xfId="2" applyFont="1" applyBorder="1" applyAlignment="1">
      <alignment horizontal="left"/>
    </xf>
    <xf numFmtId="0" fontId="3" fillId="0" borderId="10" xfId="2" applyFont="1" applyBorder="1" applyAlignment="1">
      <alignment horizontal="left"/>
    </xf>
    <xf numFmtId="0" fontId="3" fillId="0" borderId="14" xfId="0" quotePrefix="1" applyFont="1" applyBorder="1" applyAlignment="1">
      <alignment horizontal="center" vertical="top" wrapText="1"/>
    </xf>
    <xf numFmtId="43" fontId="6" fillId="0" borderId="11" xfId="16" applyFont="1" applyBorder="1" applyAlignment="1">
      <alignment horizontal="center" vertical="center"/>
    </xf>
    <xf numFmtId="0" fontId="3" fillId="0" borderId="14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43" fontId="6" fillId="0" borderId="15" xfId="16" applyFont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 vertical="top" wrapText="1"/>
    </xf>
    <xf numFmtId="0" fontId="15" fillId="0" borderId="4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" fontId="6" fillId="0" borderId="21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0" fontId="15" fillId="0" borderId="45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4" fillId="0" borderId="42" xfId="0" quotePrefix="1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14" fillId="0" borderId="45" xfId="0" quotePrefix="1" applyFont="1" applyBorder="1" applyAlignment="1">
      <alignment horizontal="left" vertical="center"/>
    </xf>
    <xf numFmtId="43" fontId="3" fillId="0" borderId="14" xfId="16" quotePrefix="1" applyFont="1" applyBorder="1" applyAlignment="1">
      <alignment horizontal="center" vertical="center"/>
    </xf>
    <xf numFmtId="43" fontId="3" fillId="0" borderId="10" xfId="16" applyFont="1" applyBorder="1" applyAlignment="1">
      <alignment horizontal="center" vertical="center"/>
    </xf>
    <xf numFmtId="43" fontId="3" fillId="0" borderId="15" xfId="16" applyFont="1" applyBorder="1" applyAlignment="1">
      <alignment horizontal="center" vertical="center"/>
    </xf>
    <xf numFmtId="9" fontId="14" fillId="0" borderId="14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4" fillId="0" borderId="42" xfId="0" quotePrefix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45" xfId="0" applyFont="1" applyFill="1" applyBorder="1" applyAlignment="1">
      <alignment horizontal="left" vertical="top" wrapText="1"/>
    </xf>
    <xf numFmtId="0" fontId="14" fillId="0" borderId="33" xfId="0" applyFont="1" applyFill="1" applyBorder="1" applyAlignment="1">
      <alignment horizontal="center" vertical="top"/>
    </xf>
    <xf numFmtId="0" fontId="14" fillId="0" borderId="49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43" fontId="3" fillId="0" borderId="14" xfId="16" applyFont="1" applyBorder="1" applyAlignment="1">
      <alignment horizontal="center" vertical="center"/>
    </xf>
    <xf numFmtId="0" fontId="15" fillId="0" borderId="4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42" xfId="0" quotePrefix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45" xfId="0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left" vertical="center" wrapText="1"/>
    </xf>
    <xf numFmtId="0" fontId="14" fillId="0" borderId="45" xfId="0" quotePrefix="1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top" wrapText="1"/>
    </xf>
    <xf numFmtId="0" fontId="15" fillId="0" borderId="4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quotePrefix="1" applyFont="1" applyFill="1" applyBorder="1" applyAlignment="1">
      <alignment horizontal="left"/>
    </xf>
    <xf numFmtId="3" fontId="6" fillId="0" borderId="21" xfId="0" applyNumberFormat="1" applyFont="1" applyBorder="1" applyAlignment="1">
      <alignment horizontal="center"/>
    </xf>
    <xf numFmtId="0" fontId="14" fillId="0" borderId="14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center" vertical="top"/>
    </xf>
    <xf numFmtId="43" fontId="6" fillId="0" borderId="14" xfId="16" applyFont="1" applyBorder="1" applyAlignment="1">
      <alignment vertical="center"/>
    </xf>
    <xf numFmtId="43" fontId="6" fillId="0" borderId="10" xfId="16" applyFont="1" applyBorder="1" applyAlignment="1">
      <alignment vertical="center"/>
    </xf>
    <xf numFmtId="43" fontId="6" fillId="0" borderId="15" xfId="16" applyFont="1" applyBorder="1" applyAlignment="1">
      <alignment vertical="center"/>
    </xf>
    <xf numFmtId="0" fontId="22" fillId="0" borderId="4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9" fontId="14" fillId="0" borderId="42" xfId="0" applyNumberFormat="1" applyFont="1" applyFill="1" applyBorder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3" fillId="0" borderId="42" xfId="0" applyNumberFormat="1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justify" vertical="top" wrapText="1"/>
    </xf>
    <xf numFmtId="0" fontId="14" fillId="0" borderId="13" xfId="0" applyFont="1" applyFill="1" applyBorder="1" applyAlignment="1">
      <alignment horizontal="justify" vertical="top" wrapText="1"/>
    </xf>
    <xf numFmtId="0" fontId="14" fillId="0" borderId="42" xfId="0" applyFont="1" applyFill="1" applyBorder="1" applyAlignment="1">
      <alignment horizontal="justify" vertical="top" wrapText="1"/>
    </xf>
    <xf numFmtId="0" fontId="14" fillId="0" borderId="45" xfId="0" applyFont="1" applyFill="1" applyBorder="1" applyAlignment="1">
      <alignment horizontal="justify" vertical="top" wrapText="1"/>
    </xf>
    <xf numFmtId="9" fontId="3" fillId="0" borderId="45" xfId="0" applyNumberFormat="1" applyFont="1" applyBorder="1" applyAlignment="1">
      <alignment horizontal="center" vertical="center" wrapText="1"/>
    </xf>
    <xf numFmtId="0" fontId="14" fillId="0" borderId="0" xfId="0" quotePrefix="1" applyFont="1" applyFill="1" applyBorder="1" applyAlignment="1">
      <alignment horizontal="left" vertical="top" wrapText="1"/>
    </xf>
    <xf numFmtId="0" fontId="14" fillId="0" borderId="45" xfId="0" quotePrefix="1" applyFont="1" applyFill="1" applyBorder="1" applyAlignment="1">
      <alignment horizontal="left" vertical="top" wrapText="1"/>
    </xf>
    <xf numFmtId="0" fontId="14" fillId="0" borderId="0" xfId="0" quotePrefix="1" applyFont="1" applyFill="1" applyBorder="1" applyAlignment="1">
      <alignment horizontal="center" vertical="top" wrapText="1"/>
    </xf>
    <xf numFmtId="0" fontId="14" fillId="0" borderId="45" xfId="0" quotePrefix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45" xfId="0" applyFont="1" applyFill="1" applyBorder="1" applyAlignment="1">
      <alignment horizontal="left"/>
    </xf>
    <xf numFmtId="9" fontId="14" fillId="0" borderId="0" xfId="0" applyNumberFormat="1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42" fontId="15" fillId="0" borderId="0" xfId="1" quotePrefix="1" applyNumberFormat="1" applyFont="1" applyFill="1" applyBorder="1" applyAlignment="1">
      <alignment horizontal="left" vertical="top"/>
    </xf>
    <xf numFmtId="42" fontId="15" fillId="0" borderId="0" xfId="1" applyNumberFormat="1" applyFont="1" applyFill="1" applyBorder="1" applyAlignment="1">
      <alignment horizontal="left" vertical="top"/>
    </xf>
    <xf numFmtId="0" fontId="14" fillId="0" borderId="49" xfId="0" applyFont="1" applyFill="1" applyBorder="1" applyAlignment="1">
      <alignment horizontal="left" vertical="top"/>
    </xf>
    <xf numFmtId="0" fontId="3" fillId="0" borderId="42" xfId="0" quotePrefix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5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6" fillId="0" borderId="37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55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</cellXfs>
  <cellStyles count="17">
    <cellStyle name="Comma" xfId="16" builtinId="3"/>
    <cellStyle name="Comma [0]" xfId="1" builtinId="6"/>
    <cellStyle name="Comma [0] 2" xfId="4"/>
    <cellStyle name="Comma [0] 2 2" xfId="6"/>
    <cellStyle name="Comma [0] 3" xfId="7"/>
    <cellStyle name="Comma [0] 4" xfId="8"/>
    <cellStyle name="Comma 2" xfId="5"/>
    <cellStyle name="Comma 2 2" xfId="9"/>
    <cellStyle name="Comma 3" xfId="10"/>
    <cellStyle name="Comma 4" xfId="11"/>
    <cellStyle name="Normal" xfId="0" builtinId="0"/>
    <cellStyle name="Normal 2" xfId="2"/>
    <cellStyle name="Normal 2 2" xfId="3"/>
    <cellStyle name="Normal 2 3" xfId="12"/>
    <cellStyle name="Normal 3" xfId="13"/>
    <cellStyle name="Percent 2" xfId="14"/>
    <cellStyle name="Percent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C1:S125"/>
  <sheetViews>
    <sheetView showWhiteSpace="0" topLeftCell="C1" zoomScale="80" zoomScaleNormal="80" zoomScaleSheetLayoutView="100" workbookViewId="0">
      <selection activeCell="S31" sqref="A31:XFD31"/>
    </sheetView>
  </sheetViews>
  <sheetFormatPr defaultRowHeight="12.75"/>
  <cols>
    <col min="1" max="2" width="9.140625" style="13"/>
    <col min="3" max="3" width="12.85546875" style="13" customWidth="1"/>
    <col min="4" max="4" width="3.28515625" style="13" customWidth="1"/>
    <col min="5" max="5" width="2.28515625" style="13" customWidth="1"/>
    <col min="6" max="6" width="22.28515625" style="13" customWidth="1"/>
    <col min="7" max="7" width="17.5703125" style="13" customWidth="1"/>
    <col min="8" max="8" width="19.85546875" style="13" customWidth="1"/>
    <col min="9" max="10" width="8.140625" style="13" customWidth="1"/>
    <col min="11" max="11" width="15.5703125" style="13" customWidth="1"/>
    <col min="12" max="12" width="19.7109375" style="13" customWidth="1"/>
    <col min="13" max="13" width="9.140625" style="13"/>
    <col min="14" max="14" width="9.7109375" style="13" customWidth="1"/>
    <col min="15" max="15" width="15.85546875" style="13" customWidth="1"/>
    <col min="16" max="16" width="23.42578125" style="13" customWidth="1"/>
    <col min="17" max="17" width="21.28515625" style="13" customWidth="1"/>
    <col min="18" max="18" width="13.28515625" style="13" customWidth="1"/>
    <col min="19" max="16384" width="9.140625" style="13"/>
  </cols>
  <sheetData>
    <row r="1" spans="3:18" s="6" customFormat="1" ht="15" customHeight="1">
      <c r="C1" s="1"/>
      <c r="D1" s="2"/>
      <c r="E1" s="2"/>
      <c r="F1" s="2"/>
      <c r="G1" s="2"/>
      <c r="H1" s="2"/>
      <c r="I1" s="2"/>
      <c r="J1" s="2"/>
      <c r="K1" s="3" t="s">
        <v>0</v>
      </c>
      <c r="L1" s="2"/>
      <c r="M1" s="2"/>
      <c r="N1" s="2"/>
      <c r="O1" s="689"/>
      <c r="P1" s="690"/>
      <c r="Q1" s="4"/>
      <c r="R1" s="5"/>
    </row>
    <row r="2" spans="3:18" s="6" customFormat="1" ht="14.25">
      <c r="C2" s="7"/>
      <c r="D2" s="8"/>
      <c r="E2" s="8"/>
      <c r="F2" s="8"/>
      <c r="G2" s="8"/>
      <c r="H2" s="8"/>
      <c r="I2" s="8"/>
      <c r="J2" s="8"/>
      <c r="K2" s="9" t="s">
        <v>1</v>
      </c>
      <c r="L2" s="8"/>
      <c r="M2" s="8"/>
      <c r="N2" s="8"/>
      <c r="O2" s="691"/>
      <c r="P2" s="692"/>
      <c r="Q2" s="693" t="s">
        <v>2</v>
      </c>
      <c r="R2" s="692"/>
    </row>
    <row r="3" spans="3:18" ht="17.25" customHeight="1">
      <c r="C3" s="10"/>
      <c r="D3" s="11"/>
      <c r="E3" s="11"/>
      <c r="F3" s="11"/>
      <c r="G3" s="11"/>
      <c r="H3" s="11"/>
      <c r="I3" s="11"/>
      <c r="J3" s="11"/>
      <c r="K3" s="9" t="s">
        <v>3</v>
      </c>
      <c r="L3" s="11"/>
      <c r="M3" s="11"/>
      <c r="N3" s="11"/>
      <c r="O3" s="11"/>
      <c r="P3" s="12"/>
      <c r="Q3" s="694" t="s">
        <v>4</v>
      </c>
      <c r="R3" s="695"/>
    </row>
    <row r="4" spans="3:18" ht="17.25" customHeight="1" thickBot="1">
      <c r="C4" s="14"/>
      <c r="D4" s="15"/>
      <c r="E4" s="15"/>
      <c r="F4" s="15"/>
      <c r="G4" s="15"/>
      <c r="H4" s="15"/>
      <c r="I4" s="15"/>
      <c r="J4" s="15"/>
      <c r="K4" s="16" t="s">
        <v>50</v>
      </c>
      <c r="L4" s="15"/>
      <c r="M4" s="15"/>
      <c r="N4" s="15"/>
      <c r="O4" s="15"/>
      <c r="P4" s="17"/>
      <c r="Q4" s="696"/>
      <c r="R4" s="697"/>
    </row>
    <row r="5" spans="3:18" ht="6" customHeight="1"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3:18">
      <c r="C6" s="698" t="s">
        <v>5</v>
      </c>
      <c r="D6" s="699"/>
      <c r="E6" s="21" t="s">
        <v>6</v>
      </c>
      <c r="F6" s="22">
        <v>1209</v>
      </c>
      <c r="G6" s="22"/>
      <c r="H6" s="19" t="s">
        <v>7</v>
      </c>
      <c r="I6" s="19"/>
      <c r="J6" s="19"/>
      <c r="K6" s="19"/>
      <c r="L6" s="19"/>
      <c r="M6" s="19"/>
      <c r="N6" s="19"/>
      <c r="O6" s="19"/>
      <c r="P6" s="19"/>
      <c r="Q6" s="19"/>
      <c r="R6" s="20"/>
    </row>
    <row r="7" spans="3:18">
      <c r="C7" s="23" t="s">
        <v>8</v>
      </c>
      <c r="D7" s="22"/>
      <c r="E7" s="21" t="s">
        <v>6</v>
      </c>
      <c r="F7" s="22">
        <v>120901</v>
      </c>
      <c r="G7" s="22"/>
      <c r="H7" s="19" t="s">
        <v>9</v>
      </c>
      <c r="I7" s="19"/>
      <c r="J7" s="19"/>
      <c r="K7" s="19"/>
      <c r="L7" s="19"/>
      <c r="M7" s="19"/>
      <c r="N7" s="19"/>
      <c r="O7" s="19"/>
      <c r="P7" s="19"/>
      <c r="Q7" s="19"/>
      <c r="R7" s="20"/>
    </row>
    <row r="8" spans="3:18">
      <c r="C8" s="23" t="s">
        <v>10</v>
      </c>
      <c r="D8" s="22"/>
      <c r="E8" s="21" t="s">
        <v>6</v>
      </c>
      <c r="F8" s="121" t="s">
        <v>53</v>
      </c>
      <c r="G8" s="91"/>
      <c r="H8" s="25" t="s">
        <v>54</v>
      </c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3:18">
      <c r="C9" s="23" t="s">
        <v>11</v>
      </c>
      <c r="D9" s="22"/>
      <c r="E9" s="21" t="s">
        <v>6</v>
      </c>
      <c r="F9" s="24" t="s">
        <v>52</v>
      </c>
      <c r="G9" s="22"/>
      <c r="H9" s="25" t="s">
        <v>51</v>
      </c>
      <c r="I9" s="19"/>
      <c r="J9" s="19"/>
      <c r="K9" s="19"/>
      <c r="L9" s="19"/>
      <c r="M9" s="19"/>
      <c r="N9" s="19"/>
      <c r="O9" s="19"/>
      <c r="P9" s="19"/>
      <c r="Q9" s="19"/>
      <c r="R9" s="20"/>
    </row>
    <row r="10" spans="3:18">
      <c r="C10" s="23" t="s">
        <v>12</v>
      </c>
      <c r="D10" s="22"/>
      <c r="E10" s="21" t="s">
        <v>6</v>
      </c>
      <c r="F10" s="22" t="s">
        <v>13</v>
      </c>
      <c r="G10" s="2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3:18">
      <c r="C11" s="26" t="s">
        <v>14</v>
      </c>
      <c r="D11" s="22"/>
      <c r="E11" s="21" t="s">
        <v>6</v>
      </c>
      <c r="F11" s="91" t="s">
        <v>46</v>
      </c>
      <c r="G11" s="2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</row>
    <row r="12" spans="3:18">
      <c r="C12" s="26"/>
      <c r="D12" s="22"/>
      <c r="E12" s="21"/>
      <c r="F12" s="22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</row>
    <row r="13" spans="3:18" s="27" customFormat="1" ht="18" customHeight="1">
      <c r="C13" s="686" t="s">
        <v>15</v>
      </c>
      <c r="D13" s="687"/>
      <c r="E13" s="687"/>
      <c r="F13" s="687"/>
      <c r="G13" s="687"/>
      <c r="H13" s="687"/>
      <c r="I13" s="687"/>
      <c r="J13" s="687"/>
      <c r="K13" s="687"/>
      <c r="L13" s="687"/>
      <c r="M13" s="687"/>
      <c r="N13" s="687"/>
      <c r="O13" s="687"/>
      <c r="P13" s="687"/>
      <c r="Q13" s="687"/>
      <c r="R13" s="688"/>
    </row>
    <row r="14" spans="3:18" s="27" customFormat="1" ht="15" customHeight="1">
      <c r="C14" s="700" t="s">
        <v>16</v>
      </c>
      <c r="D14" s="701"/>
      <c r="E14" s="704" t="s">
        <v>17</v>
      </c>
      <c r="F14" s="705"/>
      <c r="G14" s="705"/>
      <c r="H14" s="705"/>
      <c r="I14" s="705"/>
      <c r="J14" s="705"/>
      <c r="K14" s="705"/>
      <c r="L14" s="706"/>
      <c r="M14" s="704" t="s">
        <v>18</v>
      </c>
      <c r="N14" s="705"/>
      <c r="O14" s="705"/>
      <c r="P14" s="705"/>
      <c r="Q14" s="705"/>
      <c r="R14" s="707"/>
    </row>
    <row r="15" spans="3:18" ht="27" customHeight="1">
      <c r="C15" s="702"/>
      <c r="D15" s="703"/>
      <c r="E15" s="704" t="s">
        <v>19</v>
      </c>
      <c r="F15" s="705"/>
      <c r="G15" s="705"/>
      <c r="H15" s="705"/>
      <c r="I15" s="704" t="s">
        <v>20</v>
      </c>
      <c r="J15" s="705"/>
      <c r="K15" s="705"/>
      <c r="L15" s="706"/>
      <c r="M15" s="704" t="s">
        <v>19</v>
      </c>
      <c r="N15" s="705"/>
      <c r="O15" s="706"/>
      <c r="P15" s="704" t="s">
        <v>20</v>
      </c>
      <c r="Q15" s="705"/>
      <c r="R15" s="707"/>
    </row>
    <row r="16" spans="3:18" ht="12.75" customHeight="1">
      <c r="C16" s="721" t="s">
        <v>21</v>
      </c>
      <c r="D16" s="685"/>
      <c r="E16" s="683" t="s">
        <v>201</v>
      </c>
      <c r="F16" s="684"/>
      <c r="G16" s="684"/>
      <c r="H16" s="685"/>
      <c r="I16" s="683" t="s">
        <v>201</v>
      </c>
      <c r="J16" s="684"/>
      <c r="K16" s="684"/>
      <c r="L16" s="685"/>
      <c r="M16" s="708">
        <v>0.7</v>
      </c>
      <c r="N16" s="709"/>
      <c r="O16" s="710"/>
      <c r="P16" s="708">
        <v>0.7</v>
      </c>
      <c r="Q16" s="709"/>
      <c r="R16" s="710"/>
    </row>
    <row r="17" spans="3:19" ht="12.75" customHeight="1">
      <c r="C17" s="143"/>
      <c r="D17" s="142"/>
      <c r="E17" s="683" t="s">
        <v>202</v>
      </c>
      <c r="F17" s="684"/>
      <c r="G17" s="684"/>
      <c r="H17" s="685"/>
      <c r="I17" s="683" t="s">
        <v>202</v>
      </c>
      <c r="J17" s="684"/>
      <c r="K17" s="684"/>
      <c r="L17" s="685"/>
      <c r="M17" s="708">
        <v>0.8</v>
      </c>
      <c r="N17" s="709"/>
      <c r="O17" s="710"/>
      <c r="P17" s="708">
        <v>0.8</v>
      </c>
      <c r="Q17" s="709"/>
      <c r="R17" s="710"/>
    </row>
    <row r="18" spans="3:19" ht="12.75" customHeight="1">
      <c r="C18" s="143"/>
      <c r="D18" s="142"/>
      <c r="E18" s="718" t="s">
        <v>203</v>
      </c>
      <c r="F18" s="719"/>
      <c r="G18" s="719"/>
      <c r="H18" s="720"/>
      <c r="I18" s="718" t="s">
        <v>203</v>
      </c>
      <c r="J18" s="719"/>
      <c r="K18" s="719"/>
      <c r="L18" s="720"/>
      <c r="M18" s="708">
        <v>1</v>
      </c>
      <c r="N18" s="709"/>
      <c r="O18" s="710"/>
      <c r="P18" s="708">
        <v>1</v>
      </c>
      <c r="Q18" s="709"/>
      <c r="R18" s="710"/>
    </row>
    <row r="19" spans="3:19" ht="16.5" customHeight="1">
      <c r="C19" s="711" t="s">
        <v>22</v>
      </c>
      <c r="D19" s="712"/>
      <c r="E19" s="683" t="s">
        <v>23</v>
      </c>
      <c r="F19" s="684"/>
      <c r="G19" s="684"/>
      <c r="H19" s="685"/>
      <c r="I19" s="683" t="s">
        <v>23</v>
      </c>
      <c r="J19" s="684"/>
      <c r="K19" s="684"/>
      <c r="L19" s="685"/>
      <c r="M19" s="715">
        <f>L35</f>
        <v>800000000</v>
      </c>
      <c r="N19" s="716"/>
      <c r="O19" s="717"/>
      <c r="P19" s="713">
        <f>P35</f>
        <v>858210000</v>
      </c>
      <c r="Q19" s="714"/>
      <c r="R19" s="28"/>
    </row>
    <row r="20" spans="3:19" ht="16.5" customHeight="1">
      <c r="C20" s="672" t="s">
        <v>24</v>
      </c>
      <c r="D20" s="674"/>
      <c r="E20" s="655"/>
      <c r="F20" s="655"/>
      <c r="G20" s="655"/>
      <c r="H20" s="655"/>
      <c r="I20" s="672" t="s">
        <v>449</v>
      </c>
      <c r="J20" s="673"/>
      <c r="K20" s="673"/>
      <c r="L20" s="674"/>
      <c r="M20" s="675"/>
      <c r="N20" s="676"/>
      <c r="O20" s="677"/>
      <c r="P20" s="675" t="s">
        <v>450</v>
      </c>
      <c r="Q20" s="676"/>
      <c r="R20" s="676"/>
    </row>
    <row r="21" spans="3:19" ht="16.5" customHeight="1">
      <c r="C21" s="657"/>
      <c r="D21" s="656"/>
      <c r="E21" s="13" t="s">
        <v>195</v>
      </c>
      <c r="I21" s="657" t="s">
        <v>195</v>
      </c>
      <c r="M21" s="675" t="s">
        <v>276</v>
      </c>
      <c r="N21" s="676"/>
      <c r="O21" s="677"/>
      <c r="P21" s="675" t="s">
        <v>276</v>
      </c>
      <c r="Q21" s="676"/>
      <c r="R21" s="677"/>
    </row>
    <row r="22" spans="3:19" ht="16.5" customHeight="1">
      <c r="C22" s="140"/>
      <c r="D22" s="141"/>
      <c r="E22" s="683" t="s">
        <v>193</v>
      </c>
      <c r="F22" s="684"/>
      <c r="G22" s="684"/>
      <c r="H22" s="685"/>
      <c r="I22" s="683" t="s">
        <v>193</v>
      </c>
      <c r="J22" s="684"/>
      <c r="K22" s="684"/>
      <c r="L22" s="685"/>
      <c r="M22" s="675" t="s">
        <v>321</v>
      </c>
      <c r="N22" s="676"/>
      <c r="O22" s="677"/>
      <c r="P22" s="675" t="s">
        <v>448</v>
      </c>
      <c r="Q22" s="676"/>
      <c r="R22" s="677"/>
    </row>
    <row r="23" spans="3:19" ht="16.5" customHeight="1">
      <c r="C23" s="198"/>
      <c r="D23" s="199"/>
      <c r="E23" s="683" t="s">
        <v>194</v>
      </c>
      <c r="F23" s="684"/>
      <c r="G23" s="684"/>
      <c r="H23" s="685"/>
      <c r="I23" s="683" t="s">
        <v>194</v>
      </c>
      <c r="J23" s="684"/>
      <c r="K23" s="684"/>
      <c r="L23" s="685"/>
      <c r="M23" s="675" t="s">
        <v>322</v>
      </c>
      <c r="N23" s="676"/>
      <c r="O23" s="677"/>
      <c r="P23" s="675" t="s">
        <v>323</v>
      </c>
      <c r="Q23" s="676"/>
      <c r="R23" s="677"/>
    </row>
    <row r="24" spans="3:19" ht="16.5" customHeight="1">
      <c r="C24" s="198"/>
      <c r="D24" s="199"/>
      <c r="E24" s="683" t="s">
        <v>196</v>
      </c>
      <c r="F24" s="684"/>
      <c r="G24" s="684"/>
      <c r="H24" s="685"/>
      <c r="I24" s="683" t="s">
        <v>196</v>
      </c>
      <c r="J24" s="684"/>
      <c r="K24" s="684"/>
      <c r="L24" s="685"/>
      <c r="M24" s="675" t="s">
        <v>276</v>
      </c>
      <c r="N24" s="676"/>
      <c r="O24" s="677"/>
      <c r="P24" s="675" t="s">
        <v>276</v>
      </c>
      <c r="Q24" s="676"/>
      <c r="R24" s="677"/>
    </row>
    <row r="25" spans="3:19" s="29" customFormat="1" ht="18.75" customHeight="1">
      <c r="C25" s="681" t="s">
        <v>25</v>
      </c>
      <c r="D25" s="682"/>
      <c r="E25" s="13" t="s">
        <v>200</v>
      </c>
      <c r="F25" s="13"/>
      <c r="G25" s="13"/>
      <c r="H25" s="13"/>
      <c r="I25" s="13" t="s">
        <v>200</v>
      </c>
      <c r="J25" s="13"/>
      <c r="K25" s="13"/>
      <c r="L25" s="13"/>
      <c r="M25" s="680" t="s">
        <v>247</v>
      </c>
      <c r="N25" s="676"/>
      <c r="O25" s="677"/>
      <c r="P25" s="680" t="s">
        <v>247</v>
      </c>
      <c r="Q25" s="676"/>
      <c r="R25" s="677"/>
    </row>
    <row r="26" spans="3:19" ht="16.5" customHeight="1">
      <c r="C26" s="198"/>
      <c r="D26" s="199"/>
      <c r="E26" s="683" t="s">
        <v>197</v>
      </c>
      <c r="F26" s="684"/>
      <c r="G26" s="684"/>
      <c r="H26" s="685"/>
      <c r="I26" s="683" t="s">
        <v>197</v>
      </c>
      <c r="J26" s="684"/>
      <c r="K26" s="684"/>
      <c r="L26" s="685"/>
      <c r="M26" s="680" t="s">
        <v>247</v>
      </c>
      <c r="N26" s="676"/>
      <c r="O26" s="677"/>
      <c r="P26" s="680" t="s">
        <v>247</v>
      </c>
      <c r="Q26" s="676"/>
      <c r="R26" s="677"/>
    </row>
    <row r="27" spans="3:19" ht="16.5" customHeight="1">
      <c r="C27" s="198"/>
      <c r="D27" s="199"/>
      <c r="E27" s="683" t="s">
        <v>199</v>
      </c>
      <c r="F27" s="684"/>
      <c r="G27" s="684"/>
      <c r="H27" s="685"/>
      <c r="I27" s="683" t="s">
        <v>199</v>
      </c>
      <c r="J27" s="684"/>
      <c r="K27" s="684"/>
      <c r="L27" s="685"/>
      <c r="M27" s="680" t="s">
        <v>247</v>
      </c>
      <c r="N27" s="676"/>
      <c r="O27" s="677"/>
      <c r="P27" s="680" t="s">
        <v>247</v>
      </c>
      <c r="Q27" s="676"/>
      <c r="R27" s="677"/>
    </row>
    <row r="28" spans="3:19" s="29" customFormat="1" ht="31.5" customHeight="1">
      <c r="C28" s="681"/>
      <c r="D28" s="682"/>
      <c r="E28" s="683" t="s">
        <v>198</v>
      </c>
      <c r="F28" s="684"/>
      <c r="G28" s="684"/>
      <c r="H28" s="685"/>
      <c r="I28" s="683" t="s">
        <v>198</v>
      </c>
      <c r="J28" s="684"/>
      <c r="K28" s="684"/>
      <c r="L28" s="685"/>
      <c r="M28" s="680" t="s">
        <v>247</v>
      </c>
      <c r="N28" s="676"/>
      <c r="O28" s="677"/>
      <c r="P28" s="680" t="s">
        <v>247</v>
      </c>
      <c r="Q28" s="676"/>
      <c r="R28" s="677"/>
    </row>
    <row r="29" spans="3:19" s="27" customFormat="1" ht="14.25" customHeight="1">
      <c r="C29" s="30" t="s">
        <v>26</v>
      </c>
      <c r="D29" s="31"/>
      <c r="E29" s="32"/>
      <c r="F29" s="31"/>
      <c r="G29" s="33" t="s">
        <v>47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3:19" s="35" customFormat="1" ht="18.75" customHeight="1" thickBot="1">
      <c r="C30" s="722" t="s">
        <v>27</v>
      </c>
      <c r="D30" s="723"/>
      <c r="E30" s="723"/>
      <c r="F30" s="723"/>
      <c r="G30" s="723"/>
      <c r="H30" s="723"/>
      <c r="I30" s="723"/>
      <c r="J30" s="723"/>
      <c r="K30" s="723"/>
      <c r="L30" s="723"/>
      <c r="M30" s="723"/>
      <c r="N30" s="723"/>
      <c r="O30" s="723"/>
      <c r="P30" s="723"/>
      <c r="Q30" s="723"/>
      <c r="R30" s="724"/>
    </row>
    <row r="31" spans="3:19" s="35" customFormat="1" ht="15.75" customHeight="1" thickBot="1">
      <c r="C31" s="725" t="s">
        <v>28</v>
      </c>
      <c r="D31" s="728" t="s">
        <v>29</v>
      </c>
      <c r="E31" s="729"/>
      <c r="F31" s="729"/>
      <c r="G31" s="729"/>
      <c r="H31" s="729"/>
      <c r="I31" s="736" t="s">
        <v>30</v>
      </c>
      <c r="J31" s="737"/>
      <c r="K31" s="737"/>
      <c r="L31" s="738"/>
      <c r="M31" s="736" t="s">
        <v>31</v>
      </c>
      <c r="N31" s="737"/>
      <c r="O31" s="737"/>
      <c r="P31" s="738"/>
      <c r="Q31" s="739" t="s">
        <v>32</v>
      </c>
      <c r="R31" s="740"/>
      <c r="S31" s="39"/>
    </row>
    <row r="32" spans="3:19" s="35" customFormat="1" ht="15.75" customHeight="1">
      <c r="C32" s="726"/>
      <c r="D32" s="730"/>
      <c r="E32" s="731"/>
      <c r="F32" s="731"/>
      <c r="G32" s="731"/>
      <c r="H32" s="732"/>
      <c r="I32" s="743" t="s">
        <v>33</v>
      </c>
      <c r="J32" s="729"/>
      <c r="K32" s="729"/>
      <c r="L32" s="744" t="s">
        <v>34</v>
      </c>
      <c r="M32" s="743" t="s">
        <v>33</v>
      </c>
      <c r="N32" s="729"/>
      <c r="O32" s="729"/>
      <c r="P32" s="744" t="s">
        <v>34</v>
      </c>
      <c r="Q32" s="741"/>
      <c r="R32" s="742"/>
      <c r="S32" s="39"/>
    </row>
    <row r="33" spans="3:19" s="35" customFormat="1" ht="15.75" customHeight="1">
      <c r="C33" s="727"/>
      <c r="D33" s="733"/>
      <c r="E33" s="734"/>
      <c r="F33" s="734"/>
      <c r="G33" s="734"/>
      <c r="H33" s="735"/>
      <c r="I33" s="40" t="s">
        <v>35</v>
      </c>
      <c r="J33" s="41" t="s">
        <v>36</v>
      </c>
      <c r="K33" s="41" t="s">
        <v>37</v>
      </c>
      <c r="L33" s="732"/>
      <c r="M33" s="40" t="s">
        <v>35</v>
      </c>
      <c r="N33" s="41" t="s">
        <v>36</v>
      </c>
      <c r="O33" s="41" t="s">
        <v>37</v>
      </c>
      <c r="P33" s="745"/>
      <c r="Q33" s="42" t="s">
        <v>38</v>
      </c>
      <c r="R33" s="43" t="s">
        <v>39</v>
      </c>
      <c r="S33" s="39"/>
    </row>
    <row r="34" spans="3:19" s="35" customFormat="1">
      <c r="C34" s="44">
        <v>1</v>
      </c>
      <c r="D34" s="734">
        <v>2</v>
      </c>
      <c r="E34" s="734"/>
      <c r="F34" s="734"/>
      <c r="G34" s="734"/>
      <c r="H34" s="735"/>
      <c r="I34" s="41">
        <v>3</v>
      </c>
      <c r="J34" s="32">
        <v>4</v>
      </c>
      <c r="K34" s="41">
        <v>5</v>
      </c>
      <c r="L34" s="32">
        <v>6</v>
      </c>
      <c r="M34" s="40">
        <v>7</v>
      </c>
      <c r="N34" s="32">
        <v>8</v>
      </c>
      <c r="O34" s="41">
        <v>9</v>
      </c>
      <c r="P34" s="32">
        <v>10</v>
      </c>
      <c r="Q34" s="45" t="s">
        <v>40</v>
      </c>
      <c r="R34" s="46">
        <v>12</v>
      </c>
      <c r="S34" s="39"/>
    </row>
    <row r="35" spans="3:19" s="51" customFormat="1">
      <c r="C35" s="196" t="s">
        <v>41</v>
      </c>
      <c r="D35" s="47" t="s">
        <v>42</v>
      </c>
      <c r="E35" s="48"/>
      <c r="F35" s="48"/>
      <c r="G35" s="48"/>
      <c r="H35" s="48"/>
      <c r="I35" s="49"/>
      <c r="J35" s="48"/>
      <c r="K35" s="49"/>
      <c r="L35" s="106">
        <f>L36+L41+L45</f>
        <v>800000000</v>
      </c>
      <c r="M35" s="49"/>
      <c r="N35" s="48"/>
      <c r="O35" s="49"/>
      <c r="P35" s="106">
        <f>P36+P41+P45</f>
        <v>858210000</v>
      </c>
      <c r="Q35" s="97">
        <f>P35-L35</f>
        <v>58210000</v>
      </c>
      <c r="R35" s="98"/>
      <c r="S35" s="50"/>
    </row>
    <row r="36" spans="3:19" s="55" customFormat="1" ht="15" customHeight="1">
      <c r="C36" s="196" t="s">
        <v>43</v>
      </c>
      <c r="D36" s="746" t="s">
        <v>44</v>
      </c>
      <c r="E36" s="747"/>
      <c r="F36" s="747"/>
      <c r="G36" s="747"/>
      <c r="H36" s="747"/>
      <c r="I36" s="52"/>
      <c r="J36" s="53"/>
      <c r="K36" s="52"/>
      <c r="L36" s="107">
        <f>L37</f>
        <v>500000</v>
      </c>
      <c r="M36" s="52"/>
      <c r="N36" s="53"/>
      <c r="O36" s="52"/>
      <c r="P36" s="107">
        <f>P37</f>
        <v>500000</v>
      </c>
      <c r="Q36" s="518"/>
      <c r="R36" s="519"/>
      <c r="S36" s="54"/>
    </row>
    <row r="37" spans="3:19">
      <c r="C37" s="59" t="s">
        <v>177</v>
      </c>
      <c r="D37" s="751" t="s">
        <v>55</v>
      </c>
      <c r="E37" s="752"/>
      <c r="F37" s="752"/>
      <c r="G37" s="752"/>
      <c r="H37" s="753"/>
      <c r="I37" s="57"/>
      <c r="J37" s="58"/>
      <c r="K37" s="57"/>
      <c r="L37" s="197">
        <f>L38</f>
        <v>500000</v>
      </c>
      <c r="M37" s="57"/>
      <c r="N37" s="58"/>
      <c r="O37" s="57"/>
      <c r="P37" s="550">
        <f>P38</f>
        <v>500000</v>
      </c>
      <c r="Q37" s="197"/>
      <c r="R37" s="367"/>
      <c r="S37" s="19"/>
    </row>
    <row r="38" spans="3:19">
      <c r="C38" s="59" t="s">
        <v>178</v>
      </c>
      <c r="D38" s="113" t="s">
        <v>56</v>
      </c>
      <c r="E38" s="114"/>
      <c r="F38" s="114"/>
      <c r="G38" s="114"/>
      <c r="H38" s="115"/>
      <c r="I38" s="122"/>
      <c r="J38" s="123"/>
      <c r="K38" s="122"/>
      <c r="L38" s="195">
        <f>L39+L40</f>
        <v>500000</v>
      </c>
      <c r="M38" s="122"/>
      <c r="N38" s="123"/>
      <c r="O38" s="122"/>
      <c r="P38" s="124">
        <f>P39+P40</f>
        <v>500000</v>
      </c>
      <c r="Q38" s="552"/>
      <c r="R38" s="368"/>
      <c r="S38" s="19"/>
    </row>
    <row r="39" spans="3:19">
      <c r="C39" s="59"/>
      <c r="E39" s="114"/>
      <c r="F39" s="125" t="s">
        <v>58</v>
      </c>
      <c r="G39" s="114"/>
      <c r="H39" s="115"/>
      <c r="I39" s="60">
        <v>1</v>
      </c>
      <c r="J39" s="61" t="s">
        <v>96</v>
      </c>
      <c r="K39" s="60">
        <v>250000</v>
      </c>
      <c r="L39" s="195">
        <f>I39*K39</f>
        <v>250000</v>
      </c>
      <c r="M39" s="60">
        <v>1</v>
      </c>
      <c r="N39" s="61" t="s">
        <v>96</v>
      </c>
      <c r="O39" s="60">
        <v>250000</v>
      </c>
      <c r="P39" s="195">
        <f>M39*O39</f>
        <v>250000</v>
      </c>
      <c r="Q39" s="552"/>
      <c r="R39" s="368"/>
      <c r="S39" s="19"/>
    </row>
    <row r="40" spans="3:19">
      <c r="C40" s="59"/>
      <c r="E40" s="114"/>
      <c r="F40" s="125" t="s">
        <v>57</v>
      </c>
      <c r="G40" s="114"/>
      <c r="H40" s="115"/>
      <c r="I40" s="60">
        <v>1</v>
      </c>
      <c r="J40" s="61" t="s">
        <v>96</v>
      </c>
      <c r="K40" s="60">
        <v>250000</v>
      </c>
      <c r="L40" s="195">
        <f>I40*K40</f>
        <v>250000</v>
      </c>
      <c r="M40" s="60">
        <v>1</v>
      </c>
      <c r="N40" s="61" t="s">
        <v>96</v>
      </c>
      <c r="O40" s="60">
        <v>250000</v>
      </c>
      <c r="P40" s="195">
        <f>M40*O40</f>
        <v>250000</v>
      </c>
      <c r="Q40" s="552"/>
      <c r="R40" s="368"/>
      <c r="S40" s="19"/>
    </row>
    <row r="41" spans="3:19">
      <c r="C41" s="59" t="s">
        <v>105</v>
      </c>
      <c r="D41" s="113" t="s">
        <v>59</v>
      </c>
      <c r="E41" s="114"/>
      <c r="F41" s="114"/>
      <c r="G41" s="114"/>
      <c r="H41" s="115"/>
      <c r="I41" s="122"/>
      <c r="J41" s="123"/>
      <c r="K41" s="122"/>
      <c r="L41" s="124">
        <f>L42</f>
        <v>80000000</v>
      </c>
      <c r="M41" s="122"/>
      <c r="N41" s="123"/>
      <c r="O41" s="122"/>
      <c r="P41" s="124">
        <f>P42</f>
        <v>80000000</v>
      </c>
      <c r="Q41" s="552"/>
      <c r="R41" s="368"/>
      <c r="S41" s="19"/>
    </row>
    <row r="42" spans="3:19">
      <c r="C42" s="59" t="s">
        <v>179</v>
      </c>
      <c r="D42" s="109" t="s">
        <v>60</v>
      </c>
      <c r="E42" s="110"/>
      <c r="F42" s="110"/>
      <c r="G42" s="110"/>
      <c r="H42" s="115"/>
      <c r="I42" s="122"/>
      <c r="J42" s="123"/>
      <c r="K42" s="122"/>
      <c r="L42" s="195">
        <f>L44</f>
        <v>80000000</v>
      </c>
      <c r="M42" s="122"/>
      <c r="N42" s="123"/>
      <c r="O42" s="122"/>
      <c r="P42" s="195">
        <f>P44</f>
        <v>80000000</v>
      </c>
      <c r="Q42" s="552"/>
      <c r="R42" s="368"/>
      <c r="S42" s="19"/>
    </row>
    <row r="43" spans="3:19">
      <c r="C43" s="59" t="s">
        <v>180</v>
      </c>
      <c r="D43" s="109" t="s">
        <v>61</v>
      </c>
      <c r="E43" s="110"/>
      <c r="F43" s="110"/>
      <c r="G43" s="110"/>
      <c r="H43" s="115"/>
      <c r="I43" s="60"/>
      <c r="J43" s="61"/>
      <c r="K43" s="60"/>
      <c r="L43" s="195">
        <f>L44</f>
        <v>80000000</v>
      </c>
      <c r="M43" s="60"/>
      <c r="N43" s="61"/>
      <c r="O43" s="60"/>
      <c r="P43" s="195">
        <f>P44</f>
        <v>80000000</v>
      </c>
      <c r="Q43" s="552"/>
      <c r="R43" s="368"/>
      <c r="S43" s="19"/>
    </row>
    <row r="44" spans="3:19">
      <c r="C44" s="59"/>
      <c r="D44" s="109"/>
      <c r="E44" s="110"/>
      <c r="F44" s="127" t="s">
        <v>62</v>
      </c>
      <c r="G44" s="110"/>
      <c r="H44" s="115"/>
      <c r="I44" s="60">
        <v>1</v>
      </c>
      <c r="J44" s="61" t="s">
        <v>136</v>
      </c>
      <c r="K44" s="60">
        <v>80000000</v>
      </c>
      <c r="L44" s="195">
        <f>I44*K44</f>
        <v>80000000</v>
      </c>
      <c r="M44" s="60">
        <v>1</v>
      </c>
      <c r="N44" s="61" t="s">
        <v>136</v>
      </c>
      <c r="O44" s="60">
        <v>80000000</v>
      </c>
      <c r="P44" s="195">
        <f>M44*O44</f>
        <v>80000000</v>
      </c>
      <c r="Q44" s="552"/>
      <c r="R44" s="368"/>
      <c r="S44" s="19"/>
    </row>
    <row r="45" spans="3:19">
      <c r="C45" s="59" t="s">
        <v>181</v>
      </c>
      <c r="D45" s="113" t="s">
        <v>63</v>
      </c>
      <c r="E45" s="114"/>
      <c r="F45" s="114"/>
      <c r="G45" s="114"/>
      <c r="H45" s="115"/>
      <c r="I45" s="122"/>
      <c r="J45" s="123"/>
      <c r="K45" s="122"/>
      <c r="L45" s="124">
        <f>L51+L54+L68+L71+L79+L96</f>
        <v>719500000</v>
      </c>
      <c r="M45" s="122"/>
      <c r="N45" s="123"/>
      <c r="O45" s="122"/>
      <c r="P45" s="124">
        <f>P46+P50+P54+P68+P71+P79+P96</f>
        <v>777710000</v>
      </c>
      <c r="Q45" s="552"/>
      <c r="R45" s="368"/>
      <c r="S45" s="19"/>
    </row>
    <row r="46" spans="3:19">
      <c r="C46" s="59" t="s">
        <v>447</v>
      </c>
      <c r="D46" s="620" t="s">
        <v>451</v>
      </c>
      <c r="E46" s="621"/>
      <c r="F46" s="621"/>
      <c r="G46" s="621"/>
      <c r="H46" s="622"/>
      <c r="I46" s="122"/>
      <c r="J46" s="123"/>
      <c r="K46" s="122"/>
      <c r="L46" s="124"/>
      <c r="M46" s="122"/>
      <c r="N46" s="123"/>
      <c r="O46" s="122"/>
      <c r="P46" s="124">
        <f>SUM(P47:P49)</f>
        <v>9710000</v>
      </c>
      <c r="Q46" s="552">
        <f>P46-L46</f>
        <v>9710000</v>
      </c>
      <c r="R46" s="368"/>
      <c r="S46" s="19"/>
    </row>
    <row r="47" spans="3:19">
      <c r="C47" s="59"/>
      <c r="D47" s="620"/>
      <c r="E47" s="126" t="s">
        <v>74</v>
      </c>
      <c r="F47" s="621" t="s">
        <v>452</v>
      </c>
      <c r="G47" s="621"/>
      <c r="H47" s="622"/>
      <c r="I47" s="122"/>
      <c r="J47" s="123"/>
      <c r="K47" s="122"/>
      <c r="L47" s="124"/>
      <c r="M47" s="60">
        <v>1</v>
      </c>
      <c r="N47" s="61" t="s">
        <v>162</v>
      </c>
      <c r="O47" s="60">
        <v>9210000</v>
      </c>
      <c r="P47" s="195">
        <f>M47*O47</f>
        <v>9210000</v>
      </c>
      <c r="Q47" s="552"/>
      <c r="R47" s="368"/>
      <c r="S47" s="19"/>
    </row>
    <row r="48" spans="3:19" ht="15" customHeight="1">
      <c r="C48" s="59"/>
      <c r="D48" s="624"/>
      <c r="E48" s="619" t="s">
        <v>58</v>
      </c>
      <c r="F48" s="623"/>
      <c r="G48" s="621"/>
      <c r="H48" s="622"/>
      <c r="I48" s="92"/>
      <c r="J48" s="61"/>
      <c r="K48" s="94"/>
      <c r="L48" s="104"/>
      <c r="M48" s="92">
        <v>1</v>
      </c>
      <c r="N48" s="61" t="s">
        <v>96</v>
      </c>
      <c r="O48" s="94">
        <v>250000</v>
      </c>
      <c r="P48" s="200">
        <f t="shared" ref="P48:P49" si="0">M48*O48</f>
        <v>250000</v>
      </c>
      <c r="Q48" s="96"/>
      <c r="R48" s="368"/>
      <c r="S48" s="19"/>
    </row>
    <row r="49" spans="3:19" ht="15" customHeight="1">
      <c r="C49" s="56"/>
      <c r="D49" s="128"/>
      <c r="E49" s="619" t="s">
        <v>57</v>
      </c>
      <c r="F49" s="623"/>
      <c r="G49" s="95"/>
      <c r="H49" s="129"/>
      <c r="I49" s="92"/>
      <c r="J49" s="61"/>
      <c r="K49" s="94"/>
      <c r="L49" s="104"/>
      <c r="M49" s="92">
        <v>1</v>
      </c>
      <c r="N49" s="61" t="s">
        <v>96</v>
      </c>
      <c r="O49" s="94">
        <v>250000</v>
      </c>
      <c r="P49" s="200">
        <f t="shared" si="0"/>
        <v>250000</v>
      </c>
      <c r="Q49" s="96"/>
      <c r="R49" s="368"/>
      <c r="S49" s="19"/>
    </row>
    <row r="50" spans="3:19">
      <c r="C50" s="59" t="s">
        <v>182</v>
      </c>
      <c r="D50" s="113" t="s">
        <v>64</v>
      </c>
      <c r="E50" s="114"/>
      <c r="F50" s="114"/>
      <c r="G50" s="114"/>
      <c r="H50" s="115"/>
      <c r="I50" s="122"/>
      <c r="J50" s="123"/>
      <c r="K50" s="122"/>
      <c r="L50" s="195"/>
      <c r="M50" s="122"/>
      <c r="N50" s="123"/>
      <c r="O50" s="122"/>
      <c r="P50" s="124">
        <f>P51</f>
        <v>450000000</v>
      </c>
      <c r="Q50" s="552"/>
      <c r="R50" s="368"/>
      <c r="S50" s="19"/>
    </row>
    <row r="51" spans="3:19">
      <c r="C51" s="59" t="s">
        <v>381</v>
      </c>
      <c r="D51" s="109" t="s">
        <v>65</v>
      </c>
      <c r="E51" s="110"/>
      <c r="F51" s="110"/>
      <c r="G51" s="110"/>
      <c r="H51" s="111"/>
      <c r="I51" s="122"/>
      <c r="J51" s="123"/>
      <c r="K51" s="122"/>
      <c r="L51" s="195">
        <f>SUM(L52:L53)</f>
        <v>450000000</v>
      </c>
      <c r="M51" s="122"/>
      <c r="N51" s="123"/>
      <c r="O51" s="122"/>
      <c r="P51" s="195">
        <f>SUM(P52:P53)</f>
        <v>450000000</v>
      </c>
      <c r="Q51" s="552"/>
      <c r="R51" s="368"/>
      <c r="S51" s="19"/>
    </row>
    <row r="52" spans="3:19" ht="29.25" customHeight="1">
      <c r="C52" s="59"/>
      <c r="D52" s="109"/>
      <c r="E52" s="110"/>
      <c r="F52" s="760" t="s">
        <v>67</v>
      </c>
      <c r="G52" s="760"/>
      <c r="H52" s="761"/>
      <c r="I52" s="60">
        <v>1</v>
      </c>
      <c r="J52" s="61" t="s">
        <v>162</v>
      </c>
      <c r="K52" s="60">
        <v>430000000</v>
      </c>
      <c r="L52" s="195">
        <f>I52*K52</f>
        <v>430000000</v>
      </c>
      <c r="M52" s="60">
        <v>1</v>
      </c>
      <c r="N52" s="61" t="s">
        <v>162</v>
      </c>
      <c r="O52" s="60">
        <v>430000000</v>
      </c>
      <c r="P52" s="195">
        <f>M52*O52</f>
        <v>430000000</v>
      </c>
      <c r="Q52" s="552"/>
      <c r="R52" s="368"/>
      <c r="S52" s="19"/>
    </row>
    <row r="53" spans="3:19">
      <c r="C53" s="59"/>
      <c r="D53" s="113"/>
      <c r="E53" s="114"/>
      <c r="F53" s="127" t="s">
        <v>68</v>
      </c>
      <c r="G53" s="114"/>
      <c r="H53" s="115"/>
      <c r="I53" s="60">
        <v>1</v>
      </c>
      <c r="J53" s="61" t="s">
        <v>162</v>
      </c>
      <c r="K53" s="60">
        <v>20000000</v>
      </c>
      <c r="L53" s="195">
        <f>I53*K53</f>
        <v>20000000</v>
      </c>
      <c r="M53" s="60">
        <v>1</v>
      </c>
      <c r="N53" s="61" t="s">
        <v>162</v>
      </c>
      <c r="O53" s="60">
        <v>20000000</v>
      </c>
      <c r="P53" s="195">
        <f>M53*O53</f>
        <v>20000000</v>
      </c>
      <c r="Q53" s="552"/>
      <c r="R53" s="368"/>
      <c r="S53" s="19"/>
    </row>
    <row r="54" spans="3:19">
      <c r="C54" s="59" t="s">
        <v>169</v>
      </c>
      <c r="D54" s="114" t="s">
        <v>69</v>
      </c>
      <c r="E54" s="114"/>
      <c r="H54" s="115"/>
      <c r="I54" s="60"/>
      <c r="J54" s="61"/>
      <c r="K54" s="60"/>
      <c r="L54" s="124">
        <f>L55+L58+L66</f>
        <v>67500000</v>
      </c>
      <c r="M54" s="122"/>
      <c r="N54" s="123"/>
      <c r="O54" s="122"/>
      <c r="P54" s="201">
        <f>P58+P66+P62</f>
        <v>71000000</v>
      </c>
      <c r="Q54" s="552"/>
      <c r="R54" s="368"/>
      <c r="S54" s="19"/>
    </row>
    <row r="55" spans="3:19">
      <c r="C55" s="59" t="s">
        <v>183</v>
      </c>
      <c r="D55" s="134" t="s">
        <v>70</v>
      </c>
      <c r="E55" s="134"/>
      <c r="H55" s="115"/>
      <c r="I55" s="122"/>
      <c r="J55" s="123"/>
      <c r="K55" s="122"/>
      <c r="L55" s="195">
        <f>L56</f>
        <v>3000000</v>
      </c>
      <c r="M55" s="122"/>
      <c r="N55" s="123"/>
      <c r="O55" s="122"/>
      <c r="P55" s="201"/>
      <c r="Q55" s="552"/>
      <c r="R55" s="368"/>
      <c r="S55" s="19"/>
    </row>
    <row r="56" spans="3:19">
      <c r="C56" s="59"/>
      <c r="D56" s="109"/>
      <c r="E56" s="134"/>
      <c r="F56" s="136" t="s">
        <v>71</v>
      </c>
      <c r="G56" s="134"/>
      <c r="H56" s="115"/>
      <c r="I56" s="60">
        <v>1</v>
      </c>
      <c r="J56" s="61" t="s">
        <v>162</v>
      </c>
      <c r="K56" s="60">
        <v>3000000</v>
      </c>
      <c r="L56" s="195">
        <f>I56*K56</f>
        <v>3000000</v>
      </c>
      <c r="M56" s="122">
        <v>0</v>
      </c>
      <c r="N56" s="190" t="s">
        <v>162</v>
      </c>
      <c r="O56" s="122">
        <v>0</v>
      </c>
      <c r="P56" s="201">
        <v>0</v>
      </c>
      <c r="Q56" s="552">
        <f>P56-L56</f>
        <v>-3000000</v>
      </c>
      <c r="R56" s="368"/>
      <c r="S56" s="19"/>
    </row>
    <row r="57" spans="3:19">
      <c r="C57" s="59" t="s">
        <v>184</v>
      </c>
      <c r="D57" s="113" t="s">
        <v>72</v>
      </c>
      <c r="E57" s="114"/>
      <c r="F57" s="114"/>
      <c r="G57" s="114"/>
      <c r="H57" s="115"/>
      <c r="I57" s="60"/>
      <c r="J57" s="61"/>
      <c r="K57" s="60"/>
      <c r="L57" s="195"/>
      <c r="M57" s="122"/>
      <c r="N57" s="123"/>
      <c r="O57" s="122"/>
      <c r="P57" s="201"/>
      <c r="Q57" s="552"/>
      <c r="R57" s="368"/>
      <c r="S57" s="19"/>
    </row>
    <row r="58" spans="3:19">
      <c r="C58" s="59"/>
      <c r="D58" s="113" t="s">
        <v>73</v>
      </c>
      <c r="E58" s="114"/>
      <c r="F58" s="114"/>
      <c r="G58" s="114"/>
      <c r="H58" s="115"/>
      <c r="I58" s="60"/>
      <c r="J58" s="61"/>
      <c r="K58" s="60"/>
      <c r="L58" s="195">
        <f>SUM(L59:L61)</f>
        <v>56000000</v>
      </c>
      <c r="M58" s="60"/>
      <c r="N58" s="61"/>
      <c r="O58" s="60"/>
      <c r="P58" s="124">
        <f>SUM(P59:P61)</f>
        <v>56000000</v>
      </c>
      <c r="Q58" s="552"/>
      <c r="R58" s="368"/>
      <c r="S58" s="19"/>
    </row>
    <row r="59" spans="3:19">
      <c r="C59" s="59"/>
      <c r="D59" s="113"/>
      <c r="E59" s="127" t="s">
        <v>74</v>
      </c>
      <c r="F59" s="110" t="s">
        <v>75</v>
      </c>
      <c r="G59" s="110"/>
      <c r="H59" s="115"/>
      <c r="I59" s="60">
        <v>4</v>
      </c>
      <c r="J59" s="61" t="s">
        <v>162</v>
      </c>
      <c r="K59" s="60">
        <v>4000000</v>
      </c>
      <c r="L59" s="195">
        <f>I59*K59</f>
        <v>16000000</v>
      </c>
      <c r="M59" s="60">
        <v>4</v>
      </c>
      <c r="N59" s="61" t="s">
        <v>162</v>
      </c>
      <c r="O59" s="60">
        <v>4000000</v>
      </c>
      <c r="P59" s="195">
        <f>M59*O59</f>
        <v>16000000</v>
      </c>
      <c r="Q59" s="552"/>
      <c r="R59" s="368"/>
      <c r="S59" s="19"/>
    </row>
    <row r="60" spans="3:19">
      <c r="C60" s="59"/>
      <c r="D60" s="113"/>
      <c r="E60" s="127" t="s">
        <v>66</v>
      </c>
      <c r="F60" s="110" t="s">
        <v>76</v>
      </c>
      <c r="G60" s="110"/>
      <c r="H60" s="115"/>
      <c r="I60" s="60">
        <v>4</v>
      </c>
      <c r="J60" s="61" t="s">
        <v>162</v>
      </c>
      <c r="K60" s="60">
        <v>3000000</v>
      </c>
      <c r="L60" s="195">
        <f>I60*K60</f>
        <v>12000000</v>
      </c>
      <c r="M60" s="60">
        <v>4</v>
      </c>
      <c r="N60" s="61" t="s">
        <v>162</v>
      </c>
      <c r="O60" s="60">
        <v>3000000</v>
      </c>
      <c r="P60" s="195">
        <f>M60*O60</f>
        <v>12000000</v>
      </c>
      <c r="Q60" s="552"/>
      <c r="R60" s="368"/>
      <c r="S60" s="19"/>
    </row>
    <row r="61" spans="3:19">
      <c r="C61" s="59"/>
      <c r="D61" s="113"/>
      <c r="E61" s="126" t="s">
        <v>66</v>
      </c>
      <c r="F61" s="110" t="s">
        <v>77</v>
      </c>
      <c r="G61" s="114"/>
      <c r="H61" s="115"/>
      <c r="I61" s="60">
        <v>7</v>
      </c>
      <c r="J61" s="61" t="s">
        <v>162</v>
      </c>
      <c r="K61" s="60">
        <v>4000000</v>
      </c>
      <c r="L61" s="195">
        <f>I61*K61</f>
        <v>28000000</v>
      </c>
      <c r="M61" s="60">
        <v>7</v>
      </c>
      <c r="N61" s="61" t="s">
        <v>162</v>
      </c>
      <c r="O61" s="60">
        <v>4000000</v>
      </c>
      <c r="P61" s="195">
        <f>M61*O61</f>
        <v>28000000</v>
      </c>
      <c r="Q61" s="552"/>
      <c r="R61" s="368"/>
      <c r="S61" s="19"/>
    </row>
    <row r="62" spans="3:19" s="650" customFormat="1">
      <c r="C62" s="56" t="s">
        <v>443</v>
      </c>
      <c r="D62" s="620" t="s">
        <v>444</v>
      </c>
      <c r="E62" s="126"/>
      <c r="F62" s="621"/>
      <c r="G62" s="621"/>
      <c r="H62" s="622"/>
      <c r="I62" s="122"/>
      <c r="J62" s="123"/>
      <c r="K62" s="122"/>
      <c r="L62" s="124"/>
      <c r="M62" s="122"/>
      <c r="N62" s="123"/>
      <c r="O62" s="122"/>
      <c r="P62" s="124">
        <f>SUM(P63:P65)</f>
        <v>6500000</v>
      </c>
      <c r="Q62" s="647">
        <f>P62-L62</f>
        <v>6500000</v>
      </c>
      <c r="R62" s="648"/>
      <c r="S62" s="649"/>
    </row>
    <row r="63" spans="3:19">
      <c r="C63" s="59"/>
      <c r="D63" s="109"/>
      <c r="E63" s="619" t="s">
        <v>445</v>
      </c>
      <c r="F63" s="134"/>
      <c r="G63" s="138"/>
      <c r="H63" s="139"/>
      <c r="I63" s="60"/>
      <c r="J63" s="61"/>
      <c r="K63" s="60"/>
      <c r="L63" s="195"/>
      <c r="M63" s="60">
        <v>1</v>
      </c>
      <c r="N63" s="61" t="s">
        <v>446</v>
      </c>
      <c r="O63" s="60">
        <v>6000000</v>
      </c>
      <c r="P63" s="195">
        <f>M63*O63</f>
        <v>6000000</v>
      </c>
      <c r="Q63" s="552"/>
      <c r="R63" s="368"/>
      <c r="S63" s="19"/>
    </row>
    <row r="64" spans="3:19" ht="15" customHeight="1">
      <c r="C64" s="59"/>
      <c r="D64" s="624"/>
      <c r="E64" s="619" t="s">
        <v>58</v>
      </c>
      <c r="F64" s="623"/>
      <c r="G64" s="621"/>
      <c r="H64" s="622"/>
      <c r="I64" s="92"/>
      <c r="J64" s="61"/>
      <c r="K64" s="94"/>
      <c r="L64" s="104"/>
      <c r="M64" s="92">
        <v>1</v>
      </c>
      <c r="N64" s="61" t="s">
        <v>96</v>
      </c>
      <c r="O64" s="94">
        <v>250000</v>
      </c>
      <c r="P64" s="200">
        <f t="shared" ref="P64:P65" si="1">M64*O64</f>
        <v>250000</v>
      </c>
      <c r="Q64" s="96"/>
      <c r="R64" s="368"/>
      <c r="S64" s="19"/>
    </row>
    <row r="65" spans="3:19" ht="15" customHeight="1">
      <c r="C65" s="56"/>
      <c r="D65" s="128"/>
      <c r="E65" s="619" t="s">
        <v>57</v>
      </c>
      <c r="F65" s="623"/>
      <c r="G65" s="95"/>
      <c r="H65" s="129"/>
      <c r="I65" s="92"/>
      <c r="J65" s="61"/>
      <c r="K65" s="94"/>
      <c r="L65" s="104"/>
      <c r="M65" s="92">
        <v>1</v>
      </c>
      <c r="N65" s="61" t="s">
        <v>96</v>
      </c>
      <c r="O65" s="94">
        <v>250000</v>
      </c>
      <c r="P65" s="200">
        <f t="shared" si="1"/>
        <v>250000</v>
      </c>
      <c r="Q65" s="96"/>
      <c r="R65" s="368"/>
      <c r="S65" s="19"/>
    </row>
    <row r="66" spans="3:19">
      <c r="C66" s="59" t="s">
        <v>185</v>
      </c>
      <c r="D66" s="113" t="s">
        <v>78</v>
      </c>
      <c r="E66" s="114"/>
      <c r="F66" s="114"/>
      <c r="G66" s="114"/>
      <c r="H66" s="115"/>
      <c r="I66" s="60"/>
      <c r="J66" s="61"/>
      <c r="K66" s="60"/>
      <c r="L66" s="195">
        <f>L67</f>
        <v>8500000</v>
      </c>
      <c r="M66" s="60"/>
      <c r="N66" s="61"/>
      <c r="O66" s="60"/>
      <c r="P66" s="124">
        <f>P67</f>
        <v>8500000</v>
      </c>
      <c r="Q66" s="552"/>
      <c r="R66" s="368"/>
      <c r="S66" s="19"/>
    </row>
    <row r="67" spans="3:19">
      <c r="C67" s="59"/>
      <c r="D67" s="109"/>
      <c r="E67" s="136" t="s">
        <v>79</v>
      </c>
      <c r="F67" s="134"/>
      <c r="G67" s="114"/>
      <c r="H67" s="115"/>
      <c r="I67" s="60">
        <v>1</v>
      </c>
      <c r="J67" s="61" t="s">
        <v>163</v>
      </c>
      <c r="K67" s="60">
        <v>8500000</v>
      </c>
      <c r="L67" s="195">
        <f>I67*K67</f>
        <v>8500000</v>
      </c>
      <c r="M67" s="60">
        <v>1</v>
      </c>
      <c r="N67" s="61" t="s">
        <v>163</v>
      </c>
      <c r="O67" s="60">
        <v>8500000</v>
      </c>
      <c r="P67" s="195">
        <f>M67*O67</f>
        <v>8500000</v>
      </c>
      <c r="Q67" s="552"/>
      <c r="R67" s="368"/>
      <c r="S67" s="19"/>
    </row>
    <row r="68" spans="3:19">
      <c r="C68" s="59" t="s">
        <v>187</v>
      </c>
      <c r="D68" s="137"/>
      <c r="E68" s="126" t="s">
        <v>164</v>
      </c>
      <c r="F68" s="138"/>
      <c r="G68" s="138"/>
      <c r="H68" s="139"/>
      <c r="I68" s="60"/>
      <c r="J68" s="61"/>
      <c r="K68" s="60"/>
      <c r="L68" s="124">
        <f>L69</f>
        <v>30000000</v>
      </c>
      <c r="M68" s="60"/>
      <c r="N68" s="61"/>
      <c r="O68" s="60"/>
      <c r="P68" s="124">
        <f>P69</f>
        <v>30000000</v>
      </c>
      <c r="Q68" s="552"/>
      <c r="R68" s="368"/>
      <c r="S68" s="19"/>
    </row>
    <row r="69" spans="3:19">
      <c r="C69" s="59" t="s">
        <v>188</v>
      </c>
      <c r="D69" s="137"/>
      <c r="E69" s="136"/>
      <c r="F69" s="134" t="s">
        <v>165</v>
      </c>
      <c r="G69" s="134"/>
      <c r="H69" s="135"/>
      <c r="I69" s="60"/>
      <c r="J69" s="61"/>
      <c r="K69" s="60"/>
      <c r="L69" s="195">
        <f>L70</f>
        <v>30000000</v>
      </c>
      <c r="M69" s="60"/>
      <c r="N69" s="61"/>
      <c r="O69" s="60"/>
      <c r="P69" s="195">
        <f>P70</f>
        <v>30000000</v>
      </c>
      <c r="Q69" s="552"/>
      <c r="R69" s="368"/>
      <c r="S69" s="19"/>
    </row>
    <row r="70" spans="3:19">
      <c r="C70" s="59"/>
      <c r="D70" s="137"/>
      <c r="E70" s="136"/>
      <c r="F70" s="136" t="s">
        <v>166</v>
      </c>
      <c r="G70" s="134"/>
      <c r="H70" s="135"/>
      <c r="I70" s="60">
        <v>5</v>
      </c>
      <c r="J70" s="61" t="s">
        <v>162</v>
      </c>
      <c r="K70" s="60">
        <v>6000000</v>
      </c>
      <c r="L70" s="195">
        <f>I70*K70</f>
        <v>30000000</v>
      </c>
      <c r="M70" s="60">
        <v>5</v>
      </c>
      <c r="N70" s="61" t="s">
        <v>162</v>
      </c>
      <c r="O70" s="60">
        <v>6000000</v>
      </c>
      <c r="P70" s="195">
        <f>M70*O70</f>
        <v>30000000</v>
      </c>
      <c r="Q70" s="552"/>
      <c r="R70" s="368"/>
      <c r="S70" s="19"/>
    </row>
    <row r="71" spans="3:19">
      <c r="C71" s="59" t="s">
        <v>186</v>
      </c>
      <c r="D71" s="137" t="s">
        <v>190</v>
      </c>
      <c r="E71" s="138"/>
      <c r="F71" s="138"/>
      <c r="G71" s="138"/>
      <c r="H71" s="139"/>
      <c r="I71" s="60"/>
      <c r="J71" s="61"/>
      <c r="K71" s="60"/>
      <c r="L71" s="124">
        <f>L72+L75</f>
        <v>74500000</v>
      </c>
      <c r="M71" s="60"/>
      <c r="N71" s="61"/>
      <c r="O71" s="60"/>
      <c r="P71" s="124">
        <f>P72+P75</f>
        <v>74500000</v>
      </c>
      <c r="Q71" s="552"/>
      <c r="R71" s="368"/>
      <c r="S71" s="19"/>
    </row>
    <row r="72" spans="3:19">
      <c r="C72" s="59" t="s">
        <v>186</v>
      </c>
      <c r="D72" s="109" t="s">
        <v>80</v>
      </c>
      <c r="E72" s="134"/>
      <c r="F72" s="134"/>
      <c r="G72" s="134"/>
      <c r="H72" s="115"/>
      <c r="I72" s="60"/>
      <c r="J72" s="61"/>
      <c r="K72" s="60"/>
      <c r="L72" s="195">
        <f>SUM(L73:L74)</f>
        <v>56500000</v>
      </c>
      <c r="M72" s="60"/>
      <c r="N72" s="61"/>
      <c r="O72" s="60"/>
      <c r="P72" s="124">
        <f>SUM(P73:P74)</f>
        <v>56500000</v>
      </c>
      <c r="Q72" s="552"/>
      <c r="R72" s="368"/>
      <c r="S72" s="19"/>
    </row>
    <row r="73" spans="3:19">
      <c r="C73" s="59"/>
      <c r="D73" s="113"/>
      <c r="E73" s="136" t="s">
        <v>81</v>
      </c>
      <c r="F73" s="134"/>
      <c r="G73" s="134"/>
      <c r="H73" s="115"/>
      <c r="I73" s="60">
        <v>3</v>
      </c>
      <c r="J73" s="61" t="s">
        <v>162</v>
      </c>
      <c r="K73" s="60">
        <v>12800000</v>
      </c>
      <c r="L73" s="195">
        <f>I73*K73</f>
        <v>38400000</v>
      </c>
      <c r="M73" s="60">
        <v>3</v>
      </c>
      <c r="N73" s="61" t="s">
        <v>162</v>
      </c>
      <c r="O73" s="60">
        <v>12800000</v>
      </c>
      <c r="P73" s="195">
        <f>M73*O73</f>
        <v>38400000</v>
      </c>
      <c r="Q73" s="552"/>
      <c r="R73" s="368"/>
      <c r="S73" s="19"/>
    </row>
    <row r="74" spans="3:19">
      <c r="C74" s="59"/>
      <c r="D74" s="113"/>
      <c r="E74" s="136" t="s">
        <v>82</v>
      </c>
      <c r="F74" s="134"/>
      <c r="G74" s="134"/>
      <c r="H74" s="115"/>
      <c r="I74" s="60">
        <v>2</v>
      </c>
      <c r="J74" s="61" t="s">
        <v>162</v>
      </c>
      <c r="K74" s="60">
        <v>9050000</v>
      </c>
      <c r="L74" s="195">
        <f>I74*K74</f>
        <v>18100000</v>
      </c>
      <c r="M74" s="60">
        <v>2</v>
      </c>
      <c r="N74" s="61" t="s">
        <v>162</v>
      </c>
      <c r="O74" s="60">
        <v>9050000</v>
      </c>
      <c r="P74" s="195">
        <f>M74*O74</f>
        <v>18100000</v>
      </c>
      <c r="Q74" s="552"/>
      <c r="R74" s="368"/>
      <c r="S74" s="19"/>
    </row>
    <row r="75" spans="3:19">
      <c r="C75" s="59" t="s">
        <v>189</v>
      </c>
      <c r="D75" s="113" t="s">
        <v>83</v>
      </c>
      <c r="E75" s="114"/>
      <c r="F75" s="114"/>
      <c r="G75" s="114"/>
      <c r="H75" s="115"/>
      <c r="I75" s="60"/>
      <c r="J75" s="61"/>
      <c r="K75" s="60"/>
      <c r="L75" s="195">
        <f>SUM(L76:L78)</f>
        <v>18000000</v>
      </c>
      <c r="M75" s="60"/>
      <c r="N75" s="61"/>
      <c r="O75" s="60"/>
      <c r="P75" s="124">
        <f>SUM(P76:P78)</f>
        <v>18000000</v>
      </c>
      <c r="Q75" s="552"/>
      <c r="R75" s="368"/>
      <c r="S75" s="19"/>
    </row>
    <row r="76" spans="3:19">
      <c r="C76" s="59"/>
      <c r="D76" s="109"/>
      <c r="E76" s="136" t="s">
        <v>84</v>
      </c>
      <c r="F76" s="134"/>
      <c r="G76" s="134"/>
      <c r="H76" s="115"/>
      <c r="I76" s="60">
        <v>5</v>
      </c>
      <c r="J76" s="61" t="s">
        <v>162</v>
      </c>
      <c r="K76" s="60">
        <v>3500000</v>
      </c>
      <c r="L76" s="195">
        <f>I76*K76</f>
        <v>17500000</v>
      </c>
      <c r="M76" s="60">
        <v>5</v>
      </c>
      <c r="N76" s="61" t="s">
        <v>162</v>
      </c>
      <c r="O76" s="60">
        <v>3500000</v>
      </c>
      <c r="P76" s="195">
        <f>M76*O76</f>
        <v>17500000</v>
      </c>
      <c r="Q76" s="552"/>
      <c r="R76" s="368"/>
      <c r="S76" s="19"/>
    </row>
    <row r="77" spans="3:19">
      <c r="C77" s="59"/>
      <c r="D77" s="109"/>
      <c r="E77" s="136" t="s">
        <v>58</v>
      </c>
      <c r="F77" s="134"/>
      <c r="G77" s="134"/>
      <c r="H77" s="115"/>
      <c r="I77" s="60">
        <v>1</v>
      </c>
      <c r="J77" s="61" t="s">
        <v>96</v>
      </c>
      <c r="K77" s="60">
        <v>250000</v>
      </c>
      <c r="L77" s="195">
        <f>I77*K77</f>
        <v>250000</v>
      </c>
      <c r="M77" s="60">
        <v>1</v>
      </c>
      <c r="N77" s="61" t="s">
        <v>96</v>
      </c>
      <c r="O77" s="60">
        <v>250000</v>
      </c>
      <c r="P77" s="195">
        <f>M77*O77</f>
        <v>250000</v>
      </c>
      <c r="Q77" s="552"/>
      <c r="R77" s="368"/>
      <c r="S77" s="19"/>
    </row>
    <row r="78" spans="3:19">
      <c r="C78" s="59"/>
      <c r="D78" s="128"/>
      <c r="E78" s="136" t="s">
        <v>57</v>
      </c>
      <c r="F78" s="134"/>
      <c r="G78" s="95"/>
      <c r="H78" s="129"/>
      <c r="I78" s="60">
        <v>1</v>
      </c>
      <c r="J78" s="61" t="s">
        <v>167</v>
      </c>
      <c r="K78" s="62">
        <v>250000</v>
      </c>
      <c r="L78" s="195">
        <f>I78*K78</f>
        <v>250000</v>
      </c>
      <c r="M78" s="60">
        <v>1</v>
      </c>
      <c r="N78" s="61" t="s">
        <v>167</v>
      </c>
      <c r="O78" s="62">
        <v>250000</v>
      </c>
      <c r="P78" s="195">
        <f>M78*O78</f>
        <v>250000</v>
      </c>
      <c r="Q78" s="552"/>
      <c r="R78" s="368"/>
      <c r="S78" s="19"/>
    </row>
    <row r="79" spans="3:19">
      <c r="C79" s="59" t="s">
        <v>168</v>
      </c>
      <c r="D79" s="191" t="s">
        <v>85</v>
      </c>
      <c r="E79" s="193"/>
      <c r="F79" s="193"/>
      <c r="G79" s="193"/>
      <c r="H79" s="129"/>
      <c r="I79" s="92"/>
      <c r="J79" s="61"/>
      <c r="K79" s="62"/>
      <c r="L79" s="105">
        <f>L80+L84</f>
        <v>91000000</v>
      </c>
      <c r="M79" s="92"/>
      <c r="N79" s="61"/>
      <c r="O79" s="62"/>
      <c r="P79" s="201">
        <f>P80+P84+P90+P92</f>
        <v>136000000</v>
      </c>
      <c r="Q79" s="553"/>
      <c r="R79" s="368"/>
      <c r="S79" s="19"/>
    </row>
    <row r="80" spans="3:19">
      <c r="C80" s="59" t="s">
        <v>170</v>
      </c>
      <c r="D80" s="191" t="s">
        <v>86</v>
      </c>
      <c r="E80" s="194"/>
      <c r="F80" s="194"/>
      <c r="G80" s="194"/>
      <c r="H80" s="131"/>
      <c r="I80" s="92"/>
      <c r="J80" s="61"/>
      <c r="K80" s="94"/>
      <c r="L80" s="104">
        <f>SUM(L81:L83)</f>
        <v>58000000</v>
      </c>
      <c r="M80" s="92"/>
      <c r="N80" s="61"/>
      <c r="O80" s="94"/>
      <c r="P80" s="201">
        <f>SUM(P81:P83)</f>
        <v>58000000</v>
      </c>
      <c r="Q80" s="553"/>
      <c r="R80" s="368"/>
      <c r="S80" s="19"/>
    </row>
    <row r="81" spans="3:19" ht="15" customHeight="1">
      <c r="C81" s="59"/>
      <c r="D81" s="100"/>
      <c r="E81" s="103" t="s">
        <v>87</v>
      </c>
      <c r="F81" s="99"/>
      <c r="G81" s="110"/>
      <c r="H81" s="110"/>
      <c r="I81" s="92">
        <v>3</v>
      </c>
      <c r="J81" s="61" t="s">
        <v>162</v>
      </c>
      <c r="K81" s="62">
        <v>4000000</v>
      </c>
      <c r="L81" s="104">
        <f>I81*K81</f>
        <v>12000000</v>
      </c>
      <c r="M81" s="92">
        <v>3</v>
      </c>
      <c r="N81" s="61" t="s">
        <v>162</v>
      </c>
      <c r="O81" s="62">
        <v>4000000</v>
      </c>
      <c r="P81" s="200">
        <f>M81*O81</f>
        <v>12000000</v>
      </c>
      <c r="Q81" s="96"/>
      <c r="R81" s="368"/>
      <c r="S81" s="19"/>
    </row>
    <row r="82" spans="3:19" ht="15" customHeight="1">
      <c r="C82" s="56"/>
      <c r="D82" s="132"/>
      <c r="E82" s="130" t="s">
        <v>88</v>
      </c>
      <c r="F82" s="99"/>
      <c r="G82" s="99"/>
      <c r="H82" s="133"/>
      <c r="I82" s="92">
        <v>8</v>
      </c>
      <c r="J82" s="61" t="s">
        <v>162</v>
      </c>
      <c r="K82" s="96">
        <v>3500000</v>
      </c>
      <c r="L82" s="104">
        <f t="shared" ref="L82:L83" si="2">I82*K82</f>
        <v>28000000</v>
      </c>
      <c r="M82" s="92">
        <v>8</v>
      </c>
      <c r="N82" s="61" t="s">
        <v>162</v>
      </c>
      <c r="O82" s="96">
        <v>3500000</v>
      </c>
      <c r="P82" s="200">
        <f t="shared" ref="P82:P83" si="3">M82*O82</f>
        <v>28000000</v>
      </c>
      <c r="Q82" s="96"/>
      <c r="R82" s="368"/>
      <c r="S82" s="19"/>
    </row>
    <row r="83" spans="3:19">
      <c r="C83" s="59"/>
      <c r="D83" s="101"/>
      <c r="E83" s="130" t="s">
        <v>89</v>
      </c>
      <c r="F83" s="99"/>
      <c r="G83" s="102"/>
      <c r="H83" s="102"/>
      <c r="I83" s="92">
        <v>6</v>
      </c>
      <c r="J83" s="61" t="s">
        <v>162</v>
      </c>
      <c r="K83" s="62">
        <v>3000000</v>
      </c>
      <c r="L83" s="104">
        <f t="shared" si="2"/>
        <v>18000000</v>
      </c>
      <c r="M83" s="92">
        <v>6</v>
      </c>
      <c r="N83" s="61" t="s">
        <v>162</v>
      </c>
      <c r="O83" s="62">
        <v>3000000</v>
      </c>
      <c r="P83" s="200">
        <f t="shared" si="3"/>
        <v>18000000</v>
      </c>
      <c r="Q83" s="96"/>
      <c r="R83" s="368"/>
      <c r="S83" s="19"/>
    </row>
    <row r="84" spans="3:19" ht="15" customHeight="1">
      <c r="C84" s="59" t="s">
        <v>171</v>
      </c>
      <c r="D84" s="191" t="s">
        <v>90</v>
      </c>
      <c r="E84" s="192"/>
      <c r="F84" s="192"/>
      <c r="G84" s="138"/>
      <c r="H84" s="93"/>
      <c r="I84" s="92"/>
      <c r="J84" s="61"/>
      <c r="K84" s="94"/>
      <c r="L84" s="104">
        <f>SUM(L85:L89)</f>
        <v>33000000</v>
      </c>
      <c r="M84" s="92"/>
      <c r="N84" s="61"/>
      <c r="O84" s="94"/>
      <c r="P84" s="201">
        <f>SUM(P85:P89)</f>
        <v>33000000</v>
      </c>
      <c r="Q84" s="96"/>
      <c r="R84" s="368"/>
      <c r="S84" s="19"/>
    </row>
    <row r="85" spans="3:19" ht="15" customHeight="1">
      <c r="C85" s="59"/>
      <c r="D85" s="754" t="s">
        <v>91</v>
      </c>
      <c r="E85" s="755"/>
      <c r="F85" s="755"/>
      <c r="G85" s="755"/>
      <c r="H85" s="756"/>
      <c r="I85" s="92">
        <v>3</v>
      </c>
      <c r="J85" s="61" t="s">
        <v>162</v>
      </c>
      <c r="K85" s="94">
        <v>2500000</v>
      </c>
      <c r="L85" s="104">
        <f>I85*K85</f>
        <v>7500000</v>
      </c>
      <c r="M85" s="92">
        <v>3</v>
      </c>
      <c r="N85" s="61" t="s">
        <v>162</v>
      </c>
      <c r="O85" s="94">
        <v>2500000</v>
      </c>
      <c r="P85" s="200">
        <f>M85*O85</f>
        <v>7500000</v>
      </c>
      <c r="Q85" s="96"/>
      <c r="R85" s="368"/>
      <c r="S85" s="19"/>
    </row>
    <row r="86" spans="3:19" ht="15" customHeight="1">
      <c r="C86" s="59"/>
      <c r="D86" s="754" t="s">
        <v>92</v>
      </c>
      <c r="E86" s="755"/>
      <c r="F86" s="755"/>
      <c r="G86" s="755"/>
      <c r="H86" s="756"/>
      <c r="I86" s="92">
        <v>8</v>
      </c>
      <c r="J86" s="61" t="s">
        <v>162</v>
      </c>
      <c r="K86" s="94">
        <v>2000000</v>
      </c>
      <c r="L86" s="104">
        <f t="shared" ref="L86:L89" si="4">I86*K86</f>
        <v>16000000</v>
      </c>
      <c r="M86" s="92">
        <v>8</v>
      </c>
      <c r="N86" s="61" t="s">
        <v>162</v>
      </c>
      <c r="O86" s="94">
        <v>2000000</v>
      </c>
      <c r="P86" s="200">
        <f t="shared" ref="P86:P89" si="5">M86*O86</f>
        <v>16000000</v>
      </c>
      <c r="Q86" s="96"/>
      <c r="R86" s="368"/>
      <c r="S86" s="19"/>
    </row>
    <row r="87" spans="3:19" ht="15" customHeight="1">
      <c r="C87" s="59"/>
      <c r="D87" s="754" t="s">
        <v>93</v>
      </c>
      <c r="E87" s="755"/>
      <c r="F87" s="755"/>
      <c r="G87" s="755"/>
      <c r="H87" s="756"/>
      <c r="I87" s="92">
        <v>6</v>
      </c>
      <c r="J87" s="61" t="s">
        <v>162</v>
      </c>
      <c r="K87" s="94">
        <v>1500000</v>
      </c>
      <c r="L87" s="104">
        <f t="shared" si="4"/>
        <v>9000000</v>
      </c>
      <c r="M87" s="92">
        <v>6</v>
      </c>
      <c r="N87" s="61" t="s">
        <v>162</v>
      </c>
      <c r="O87" s="94">
        <v>1500000</v>
      </c>
      <c r="P87" s="200">
        <f t="shared" si="5"/>
        <v>9000000</v>
      </c>
      <c r="Q87" s="96"/>
      <c r="R87" s="368"/>
      <c r="S87" s="19"/>
    </row>
    <row r="88" spans="3:19" ht="15" customHeight="1">
      <c r="C88" s="59"/>
      <c r="D88" s="109"/>
      <c r="E88" s="136" t="s">
        <v>58</v>
      </c>
      <c r="F88" s="134"/>
      <c r="G88" s="114"/>
      <c r="H88" s="115"/>
      <c r="I88" s="92">
        <v>1</v>
      </c>
      <c r="J88" s="61" t="s">
        <v>96</v>
      </c>
      <c r="K88" s="94">
        <v>250000</v>
      </c>
      <c r="L88" s="104">
        <f t="shared" si="4"/>
        <v>250000</v>
      </c>
      <c r="M88" s="92">
        <v>1</v>
      </c>
      <c r="N88" s="61" t="s">
        <v>96</v>
      </c>
      <c r="O88" s="94">
        <v>250000</v>
      </c>
      <c r="P88" s="200">
        <f t="shared" si="5"/>
        <v>250000</v>
      </c>
      <c r="Q88" s="96"/>
      <c r="R88" s="368"/>
      <c r="S88" s="19"/>
    </row>
    <row r="89" spans="3:19" ht="15" customHeight="1">
      <c r="C89" s="56"/>
      <c r="D89" s="128"/>
      <c r="E89" s="136" t="s">
        <v>57</v>
      </c>
      <c r="F89" s="134"/>
      <c r="G89" s="95"/>
      <c r="H89" s="129"/>
      <c r="I89" s="92">
        <v>1</v>
      </c>
      <c r="J89" s="61" t="s">
        <v>96</v>
      </c>
      <c r="K89" s="94">
        <v>250000</v>
      </c>
      <c r="L89" s="104">
        <f t="shared" si="4"/>
        <v>250000</v>
      </c>
      <c r="M89" s="92">
        <v>1</v>
      </c>
      <c r="N89" s="61" t="s">
        <v>96</v>
      </c>
      <c r="O89" s="94">
        <v>250000</v>
      </c>
      <c r="P89" s="200">
        <f t="shared" si="5"/>
        <v>250000</v>
      </c>
      <c r="Q89" s="96"/>
      <c r="R89" s="368"/>
      <c r="S89" s="19"/>
    </row>
    <row r="90" spans="3:19" ht="15" customHeight="1">
      <c r="C90" s="56" t="s">
        <v>172</v>
      </c>
      <c r="D90" s="764" t="s">
        <v>430</v>
      </c>
      <c r="E90" s="762"/>
      <c r="F90" s="762"/>
      <c r="G90" s="762"/>
      <c r="H90" s="129"/>
      <c r="I90" s="92"/>
      <c r="J90" s="61"/>
      <c r="K90" s="94"/>
      <c r="L90" s="104"/>
      <c r="M90" s="92"/>
      <c r="N90" s="61"/>
      <c r="O90" s="94"/>
      <c r="P90" s="201">
        <f>P91</f>
        <v>35000000</v>
      </c>
      <c r="Q90" s="96"/>
      <c r="R90" s="368"/>
      <c r="S90" s="19"/>
    </row>
    <row r="91" spans="3:19" ht="15" customHeight="1">
      <c r="C91" s="56"/>
      <c r="D91" s="610"/>
      <c r="E91" s="755" t="s">
        <v>431</v>
      </c>
      <c r="F91" s="762"/>
      <c r="G91" s="609"/>
      <c r="H91" s="129"/>
      <c r="I91" s="92"/>
      <c r="J91" s="61"/>
      <c r="K91" s="94"/>
      <c r="L91" s="104"/>
      <c r="M91" s="92">
        <v>20</v>
      </c>
      <c r="N91" s="61" t="s">
        <v>162</v>
      </c>
      <c r="O91" s="94">
        <v>1750000</v>
      </c>
      <c r="P91" s="200">
        <f>M91*O91</f>
        <v>35000000</v>
      </c>
      <c r="Q91" s="96">
        <f>P91-L91</f>
        <v>35000000</v>
      </c>
      <c r="R91" s="368"/>
      <c r="S91" s="19"/>
    </row>
    <row r="92" spans="3:19" ht="15" customHeight="1">
      <c r="C92" s="59" t="s">
        <v>437</v>
      </c>
      <c r="D92" s="128" t="s">
        <v>173</v>
      </c>
      <c r="E92" s="126"/>
      <c r="F92" s="138"/>
      <c r="G92" s="95"/>
      <c r="H92" s="129"/>
      <c r="I92" s="92"/>
      <c r="J92" s="61"/>
      <c r="K92" s="94"/>
      <c r="L92" s="104"/>
      <c r="M92" s="92"/>
      <c r="N92" s="61"/>
      <c r="O92" s="94"/>
      <c r="P92" s="201">
        <f>SUM(P93:P95)</f>
        <v>10000000</v>
      </c>
      <c r="Q92" s="96">
        <f>P92-L92</f>
        <v>10000000</v>
      </c>
      <c r="R92" s="368"/>
      <c r="S92" s="19"/>
    </row>
    <row r="93" spans="3:19" ht="12" customHeight="1">
      <c r="C93" s="59"/>
      <c r="D93" s="128"/>
      <c r="E93" s="136" t="s">
        <v>174</v>
      </c>
      <c r="F93" s="134"/>
      <c r="G93" s="95"/>
      <c r="H93" s="129"/>
      <c r="I93" s="92">
        <v>0</v>
      </c>
      <c r="J93" s="61"/>
      <c r="K93" s="94">
        <v>0</v>
      </c>
      <c r="L93" s="104">
        <v>0</v>
      </c>
      <c r="M93" s="92">
        <v>2</v>
      </c>
      <c r="N93" s="61" t="s">
        <v>162</v>
      </c>
      <c r="O93" s="94">
        <v>4750000</v>
      </c>
      <c r="P93" s="200">
        <f>M93*O93</f>
        <v>9500000</v>
      </c>
      <c r="Q93" s="96"/>
      <c r="R93" s="368">
        <f>Q93*100%/P93</f>
        <v>0</v>
      </c>
      <c r="S93" s="19"/>
    </row>
    <row r="94" spans="3:19" ht="15" customHeight="1">
      <c r="C94" s="56"/>
      <c r="D94" s="610"/>
      <c r="E94" s="608"/>
      <c r="F94" s="608" t="s">
        <v>432</v>
      </c>
      <c r="G94" s="609"/>
      <c r="H94" s="129"/>
      <c r="I94" s="92"/>
      <c r="J94" s="61"/>
      <c r="K94" s="94"/>
      <c r="L94" s="104"/>
      <c r="M94" s="92">
        <v>1</v>
      </c>
      <c r="N94" s="61" t="s">
        <v>96</v>
      </c>
      <c r="O94" s="94">
        <v>250000</v>
      </c>
      <c r="P94" s="200">
        <f>M94*O94</f>
        <v>250000</v>
      </c>
      <c r="Q94" s="96"/>
      <c r="R94" s="368"/>
      <c r="S94" s="19"/>
    </row>
    <row r="95" spans="3:19" ht="15" customHeight="1">
      <c r="C95" s="56"/>
      <c r="D95" s="610"/>
      <c r="E95" s="608"/>
      <c r="F95" s="608" t="s">
        <v>433</v>
      </c>
      <c r="G95" s="609"/>
      <c r="H95" s="129"/>
      <c r="I95" s="92"/>
      <c r="J95" s="61"/>
      <c r="K95" s="94"/>
      <c r="L95" s="104"/>
      <c r="M95" s="92">
        <v>1</v>
      </c>
      <c r="N95" s="61" t="s">
        <v>96</v>
      </c>
      <c r="O95" s="94">
        <v>250000</v>
      </c>
      <c r="P95" s="200">
        <f>M95*O95</f>
        <v>250000</v>
      </c>
      <c r="Q95" s="96"/>
      <c r="R95" s="368"/>
      <c r="S95" s="19"/>
    </row>
    <row r="96" spans="3:19" ht="12" customHeight="1">
      <c r="C96" s="59" t="s">
        <v>175</v>
      </c>
      <c r="D96" s="757" t="s">
        <v>94</v>
      </c>
      <c r="E96" s="758"/>
      <c r="F96" s="758"/>
      <c r="G96" s="758"/>
      <c r="H96" s="759"/>
      <c r="I96" s="63"/>
      <c r="J96" s="61"/>
      <c r="K96" s="62"/>
      <c r="L96" s="105">
        <f>L97</f>
        <v>6500000</v>
      </c>
      <c r="M96" s="63"/>
      <c r="N96" s="61"/>
      <c r="O96" s="62"/>
      <c r="P96" s="201">
        <f>P97</f>
        <v>6500000</v>
      </c>
      <c r="Q96" s="96"/>
      <c r="R96" s="368"/>
      <c r="S96" s="19"/>
    </row>
    <row r="97" spans="3:19" ht="12" customHeight="1">
      <c r="C97" s="59" t="s">
        <v>175</v>
      </c>
      <c r="D97" s="109" t="s">
        <v>176</v>
      </c>
      <c r="E97" s="134"/>
      <c r="F97" s="134"/>
      <c r="G97" s="134"/>
      <c r="H97" s="135" t="s">
        <v>100</v>
      </c>
      <c r="I97" s="63"/>
      <c r="J97" s="61"/>
      <c r="K97" s="62"/>
      <c r="L97" s="104">
        <f>L98</f>
        <v>6500000</v>
      </c>
      <c r="M97" s="63"/>
      <c r="N97" s="61"/>
      <c r="O97" s="62"/>
      <c r="P97" s="200">
        <f>P98</f>
        <v>6500000</v>
      </c>
      <c r="Q97" s="96"/>
      <c r="R97" s="368"/>
      <c r="S97" s="19"/>
    </row>
    <row r="98" spans="3:19">
      <c r="D98" s="754" t="s">
        <v>95</v>
      </c>
      <c r="E98" s="762"/>
      <c r="F98" s="762"/>
      <c r="G98" s="762"/>
      <c r="H98" s="763"/>
      <c r="I98" s="92">
        <v>1</v>
      </c>
      <c r="J98" s="61" t="s">
        <v>162</v>
      </c>
      <c r="K98" s="62">
        <v>6500000</v>
      </c>
      <c r="L98" s="104">
        <f>I98*K98</f>
        <v>6500000</v>
      </c>
      <c r="M98" s="92">
        <v>1</v>
      </c>
      <c r="N98" s="61" t="s">
        <v>162</v>
      </c>
      <c r="O98" s="62">
        <v>6500000</v>
      </c>
      <c r="P98" s="200">
        <f>M98*O98</f>
        <v>6500000</v>
      </c>
      <c r="Q98" s="96"/>
      <c r="R98" s="368"/>
      <c r="S98" s="19"/>
    </row>
    <row r="99" spans="3:19" ht="13.5" thickBot="1">
      <c r="C99" s="59"/>
      <c r="D99" s="112"/>
      <c r="E99" s="110"/>
      <c r="F99" s="110"/>
      <c r="G99" s="110"/>
      <c r="H99" s="111"/>
      <c r="I99" s="63"/>
      <c r="J99" s="61"/>
      <c r="K99" s="62"/>
      <c r="L99" s="104"/>
      <c r="M99" s="63"/>
      <c r="N99" s="61"/>
      <c r="O99" s="62"/>
      <c r="P99" s="200"/>
      <c r="Q99" s="96"/>
      <c r="R99" s="368"/>
      <c r="S99" s="19"/>
    </row>
    <row r="100" spans="3:19" ht="13.5" thickBot="1">
      <c r="C100" s="748" t="s">
        <v>45</v>
      </c>
      <c r="D100" s="749"/>
      <c r="E100" s="749"/>
      <c r="F100" s="749"/>
      <c r="G100" s="749"/>
      <c r="H100" s="749"/>
      <c r="I100" s="749"/>
      <c r="J100" s="749"/>
      <c r="K100" s="750"/>
      <c r="L100" s="108">
        <f>L35</f>
        <v>800000000</v>
      </c>
      <c r="M100" s="66"/>
      <c r="N100" s="66"/>
      <c r="O100" s="66"/>
      <c r="P100" s="414">
        <f>P35</f>
        <v>858210000</v>
      </c>
      <c r="Q100" s="554">
        <f>P100-L100</f>
        <v>58210000</v>
      </c>
      <c r="R100" s="554">
        <f>P100/L100*100</f>
        <v>107.27625</v>
      </c>
      <c r="S100" s="19"/>
    </row>
    <row r="101" spans="3:19">
      <c r="C101" s="67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9"/>
      <c r="P101" s="68"/>
      <c r="Q101" s="72"/>
      <c r="R101" s="75"/>
      <c r="S101" s="18"/>
    </row>
    <row r="102" spans="3:19">
      <c r="C102" s="64"/>
      <c r="D102" s="679" t="s">
        <v>380</v>
      </c>
      <c r="E102" s="679"/>
      <c r="F102" s="679"/>
      <c r="G102" s="72"/>
      <c r="H102" s="72"/>
      <c r="I102" s="679"/>
      <c r="J102" s="679"/>
      <c r="K102" s="679"/>
      <c r="L102" s="73"/>
      <c r="M102" s="72"/>
      <c r="N102" s="72"/>
      <c r="O102" s="74"/>
      <c r="P102" s="679" t="s">
        <v>426</v>
      </c>
      <c r="Q102" s="679"/>
      <c r="R102" s="75"/>
      <c r="S102" s="18"/>
    </row>
    <row r="103" spans="3:19">
      <c r="C103" s="64"/>
      <c r="D103" s="679" t="s">
        <v>377</v>
      </c>
      <c r="E103" s="679"/>
      <c r="F103" s="679"/>
      <c r="G103" s="72"/>
      <c r="H103" s="72"/>
      <c r="I103" s="767"/>
      <c r="J103" s="767"/>
      <c r="K103" s="767"/>
      <c r="L103" s="73"/>
      <c r="M103" s="72"/>
      <c r="N103" s="72"/>
      <c r="O103" s="74"/>
      <c r="P103" s="768" t="s">
        <v>48</v>
      </c>
      <c r="Q103" s="768"/>
      <c r="R103" s="76"/>
      <c r="S103" s="18"/>
    </row>
    <row r="104" spans="3:19">
      <c r="C104" s="64"/>
      <c r="D104" s="679" t="s">
        <v>13</v>
      </c>
      <c r="E104" s="679"/>
      <c r="F104" s="679"/>
      <c r="G104" s="72"/>
      <c r="H104" s="72"/>
      <c r="I104" s="767"/>
      <c r="J104" s="767"/>
      <c r="K104" s="767"/>
      <c r="L104" s="72"/>
      <c r="M104" s="72"/>
      <c r="N104" s="72"/>
      <c r="O104" s="74"/>
      <c r="P104" s="768"/>
      <c r="Q104" s="768"/>
      <c r="R104" s="76"/>
      <c r="S104" s="18"/>
    </row>
    <row r="105" spans="3:19">
      <c r="C105" s="64"/>
      <c r="D105" s="72"/>
      <c r="E105" s="72"/>
      <c r="F105" s="72"/>
      <c r="G105" s="72"/>
      <c r="H105" s="72"/>
      <c r="I105" s="77"/>
      <c r="J105" s="77"/>
      <c r="K105" s="77"/>
      <c r="L105" s="72"/>
      <c r="M105" s="72"/>
      <c r="N105" s="72"/>
      <c r="O105" s="74"/>
      <c r="P105" s="77"/>
      <c r="Q105" s="77"/>
      <c r="R105" s="78"/>
      <c r="S105" s="18"/>
    </row>
    <row r="106" spans="3:19">
      <c r="C106" s="64"/>
      <c r="D106" s="72"/>
      <c r="E106" s="72"/>
      <c r="F106" s="72"/>
      <c r="G106" s="72"/>
      <c r="H106" s="72"/>
      <c r="I106" s="77"/>
      <c r="J106" s="77"/>
      <c r="K106" s="77"/>
      <c r="L106" s="72"/>
      <c r="M106" s="72"/>
      <c r="N106" s="72"/>
      <c r="O106" s="74"/>
      <c r="P106" s="77"/>
      <c r="Q106" s="77"/>
      <c r="R106" s="78"/>
      <c r="S106" s="18"/>
    </row>
    <row r="107" spans="3:19">
      <c r="C107" s="64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4"/>
      <c r="P107" s="72"/>
      <c r="Q107" s="72"/>
      <c r="R107" s="75"/>
      <c r="S107" s="18"/>
    </row>
    <row r="108" spans="3:19" s="65" customFormat="1">
      <c r="C108" s="64"/>
      <c r="D108" s="678" t="s">
        <v>378</v>
      </c>
      <c r="E108" s="678"/>
      <c r="F108" s="678"/>
      <c r="G108" s="72"/>
      <c r="H108" s="72"/>
      <c r="I108" s="769"/>
      <c r="J108" s="769"/>
      <c r="K108" s="769"/>
      <c r="L108" s="79"/>
      <c r="M108" s="72"/>
      <c r="N108" s="72"/>
      <c r="O108" s="74"/>
      <c r="P108" s="769" t="s">
        <v>117</v>
      </c>
      <c r="Q108" s="769"/>
      <c r="R108" s="80"/>
    </row>
    <row r="109" spans="3:19" s="65" customFormat="1">
      <c r="C109" s="64"/>
      <c r="D109" s="679" t="s">
        <v>379</v>
      </c>
      <c r="E109" s="679"/>
      <c r="F109" s="679"/>
      <c r="G109" s="72"/>
      <c r="H109" s="72"/>
      <c r="I109" s="770"/>
      <c r="J109" s="770"/>
      <c r="K109" s="770"/>
      <c r="L109" s="81"/>
      <c r="M109" s="72"/>
      <c r="N109" s="72"/>
      <c r="O109" s="74"/>
      <c r="P109" s="770" t="s">
        <v>192</v>
      </c>
      <c r="Q109" s="770"/>
      <c r="R109" s="82"/>
    </row>
    <row r="110" spans="3:19" ht="13.5" thickBot="1">
      <c r="C110" s="8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5"/>
      <c r="P110" s="84"/>
      <c r="Q110" s="84"/>
      <c r="R110" s="86"/>
    </row>
    <row r="112" spans="3:19" s="71" customFormat="1">
      <c r="C112" s="13"/>
      <c r="D112" s="13"/>
      <c r="E112" s="13"/>
      <c r="F112" s="13"/>
      <c r="G112" s="13"/>
      <c r="H112" s="13"/>
      <c r="I112" s="13"/>
      <c r="J112" s="765"/>
      <c r="K112" s="765"/>
      <c r="L112" s="765"/>
      <c r="M112" s="13"/>
      <c r="N112" s="13"/>
      <c r="O112" s="13"/>
      <c r="P112" s="13"/>
      <c r="Q112" s="13"/>
      <c r="R112" s="13"/>
    </row>
    <row r="113" spans="3:18" s="71" customFormat="1">
      <c r="C113" s="13"/>
      <c r="D113" s="13"/>
      <c r="E113" s="13"/>
      <c r="F113" s="13"/>
      <c r="G113" s="13"/>
      <c r="H113" s="13"/>
      <c r="I113" s="13"/>
      <c r="J113" s="766"/>
      <c r="K113" s="766"/>
      <c r="L113" s="766"/>
      <c r="M113" s="13"/>
      <c r="N113" s="13"/>
      <c r="O113" s="13"/>
      <c r="P113" s="13"/>
      <c r="Q113" s="13"/>
      <c r="R113" s="13"/>
    </row>
    <row r="114" spans="3:18" s="71" customFormat="1" ht="12.75" customHeight="1">
      <c r="C114" s="13"/>
      <c r="D114" s="13"/>
      <c r="E114" s="13"/>
      <c r="F114" s="13"/>
      <c r="G114" s="13"/>
      <c r="H114" s="13"/>
      <c r="I114" s="13"/>
      <c r="J114" s="19"/>
      <c r="K114" s="19"/>
      <c r="L114" s="19"/>
      <c r="M114" s="13"/>
      <c r="N114" s="13"/>
      <c r="O114" s="13"/>
      <c r="P114" s="13"/>
      <c r="Q114" s="13"/>
      <c r="R114" s="13"/>
    </row>
    <row r="115" spans="3:18" s="71" customFormat="1" ht="24.75" customHeight="1">
      <c r="C115" s="13"/>
      <c r="D115" s="13"/>
      <c r="E115" s="13"/>
      <c r="F115" s="87"/>
      <c r="G115" s="88"/>
      <c r="H115" s="89">
        <v>100000000</v>
      </c>
      <c r="I115" s="90"/>
      <c r="J115" s="19"/>
      <c r="K115" s="652">
        <v>123210000</v>
      </c>
      <c r="L115" s="13"/>
      <c r="M115" s="13"/>
      <c r="N115" s="13"/>
      <c r="O115" s="13"/>
      <c r="P115" s="13"/>
      <c r="Q115" s="13"/>
      <c r="R115" s="13"/>
    </row>
    <row r="116" spans="3:18" s="71" customFormat="1" ht="15">
      <c r="C116" s="13"/>
      <c r="D116" s="13"/>
      <c r="E116" s="13"/>
      <c r="F116" s="87"/>
      <c r="G116" s="88"/>
      <c r="H116" s="89">
        <v>100000000</v>
      </c>
      <c r="I116" s="90"/>
      <c r="J116" s="19"/>
      <c r="K116" s="652">
        <v>135000000</v>
      </c>
      <c r="L116" s="13"/>
      <c r="M116" s="13"/>
      <c r="N116" s="13"/>
      <c r="O116" s="13"/>
      <c r="P116" s="13"/>
      <c r="Q116" s="13"/>
      <c r="R116" s="13"/>
    </row>
    <row r="117" spans="3:18" s="71" customFormat="1" ht="15">
      <c r="C117" s="13"/>
      <c r="D117" s="13"/>
      <c r="E117" s="13"/>
      <c r="F117" s="87"/>
      <c r="G117" s="88"/>
      <c r="H117" s="89">
        <v>150000000</v>
      </c>
      <c r="I117" s="90"/>
      <c r="J117" s="19"/>
      <c r="K117" s="652">
        <v>150000000</v>
      </c>
      <c r="L117" s="13"/>
      <c r="M117" s="13"/>
      <c r="N117" s="13"/>
      <c r="O117" s="13"/>
      <c r="P117" s="13"/>
      <c r="Q117" s="13"/>
      <c r="R117" s="13"/>
    </row>
    <row r="118" spans="3:18" s="71" customFormat="1" ht="15">
      <c r="C118" s="13"/>
      <c r="D118" s="13"/>
      <c r="E118" s="13"/>
      <c r="F118" s="87"/>
      <c r="G118" s="88"/>
      <c r="H118" s="89">
        <v>450000000</v>
      </c>
      <c r="I118" s="90"/>
      <c r="J118" s="19"/>
      <c r="K118" s="652">
        <v>450000000</v>
      </c>
      <c r="L118" s="13"/>
      <c r="M118" s="13"/>
      <c r="N118" s="13"/>
      <c r="O118" s="13"/>
      <c r="P118" s="13"/>
      <c r="Q118" s="13"/>
      <c r="R118" s="13"/>
    </row>
    <row r="119" spans="3:18" s="71" customFormat="1" ht="15.75" customHeight="1">
      <c r="C119" s="13"/>
      <c r="D119" s="13"/>
      <c r="E119" s="13"/>
      <c r="F119" s="13"/>
      <c r="G119" s="13"/>
      <c r="H119" s="651">
        <f>SUM(H115:H118)</f>
        <v>800000000</v>
      </c>
      <c r="I119" s="13"/>
      <c r="J119" s="13"/>
      <c r="K119" s="652">
        <f>SUM(K115:K118)</f>
        <v>858210000</v>
      </c>
      <c r="L119" s="653">
        <f>K119-H119</f>
        <v>58210000</v>
      </c>
      <c r="M119" s="13"/>
      <c r="N119" s="13"/>
      <c r="O119" s="658">
        <f>P100-K119</f>
        <v>0</v>
      </c>
      <c r="P119" s="653">
        <v>857920000</v>
      </c>
      <c r="Q119" s="13"/>
      <c r="R119" s="13"/>
    </row>
    <row r="120" spans="3:18" s="71" customFormat="1" ht="16.5" customHeight="1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652">
        <v>858210000</v>
      </c>
      <c r="Q120" s="13"/>
      <c r="R120" s="13"/>
    </row>
    <row r="121" spans="3:18" s="71" customForma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653">
        <f>P119-P120</f>
        <v>-290000</v>
      </c>
      <c r="Q121" s="13"/>
      <c r="R121" s="13"/>
    </row>
    <row r="125" spans="3:18" ht="15.75" customHeight="1"/>
  </sheetData>
  <mergeCells count="102">
    <mergeCell ref="M21:O21"/>
    <mergeCell ref="M22:O22"/>
    <mergeCell ref="M23:O23"/>
    <mergeCell ref="M24:O24"/>
    <mergeCell ref="M26:O26"/>
    <mergeCell ref="M27:O27"/>
    <mergeCell ref="P21:R21"/>
    <mergeCell ref="P22:R22"/>
    <mergeCell ref="P23:R23"/>
    <mergeCell ref="P24:R24"/>
    <mergeCell ref="M25:O25"/>
    <mergeCell ref="J112:L112"/>
    <mergeCell ref="J113:L113"/>
    <mergeCell ref="P102:Q102"/>
    <mergeCell ref="I103:K104"/>
    <mergeCell ref="P103:Q104"/>
    <mergeCell ref="I108:K108"/>
    <mergeCell ref="P108:Q108"/>
    <mergeCell ref="I109:K109"/>
    <mergeCell ref="P109:Q109"/>
    <mergeCell ref="I102:K102"/>
    <mergeCell ref="D34:H34"/>
    <mergeCell ref="D36:H36"/>
    <mergeCell ref="C100:K100"/>
    <mergeCell ref="D37:H37"/>
    <mergeCell ref="D85:H85"/>
    <mergeCell ref="D86:H86"/>
    <mergeCell ref="D87:H87"/>
    <mergeCell ref="D96:H96"/>
    <mergeCell ref="F52:H52"/>
    <mergeCell ref="D98:H98"/>
    <mergeCell ref="D90:G90"/>
    <mergeCell ref="E91:F91"/>
    <mergeCell ref="E26:H26"/>
    <mergeCell ref="E27:H27"/>
    <mergeCell ref="C30:R30"/>
    <mergeCell ref="C31:C33"/>
    <mergeCell ref="D31:H33"/>
    <mergeCell ref="I31:L31"/>
    <mergeCell ref="M31:P31"/>
    <mergeCell ref="Q31:R32"/>
    <mergeCell ref="I32:K32"/>
    <mergeCell ref="L32:L33"/>
    <mergeCell ref="M32:O32"/>
    <mergeCell ref="P32:P33"/>
    <mergeCell ref="I26:L26"/>
    <mergeCell ref="I27:L27"/>
    <mergeCell ref="M16:O16"/>
    <mergeCell ref="P16:R16"/>
    <mergeCell ref="C19:D19"/>
    <mergeCell ref="E19:H19"/>
    <mergeCell ref="I19:L19"/>
    <mergeCell ref="P19:Q19"/>
    <mergeCell ref="M19:O19"/>
    <mergeCell ref="P17:R17"/>
    <mergeCell ref="P18:R18"/>
    <mergeCell ref="E17:H17"/>
    <mergeCell ref="E18:H18"/>
    <mergeCell ref="I17:L17"/>
    <mergeCell ref="I18:L18"/>
    <mergeCell ref="M17:O17"/>
    <mergeCell ref="M18:O18"/>
    <mergeCell ref="C16:D16"/>
    <mergeCell ref="E16:H16"/>
    <mergeCell ref="I16:L16"/>
    <mergeCell ref="C13:R13"/>
    <mergeCell ref="O1:P1"/>
    <mergeCell ref="O2:P2"/>
    <mergeCell ref="Q2:R2"/>
    <mergeCell ref="Q3:R4"/>
    <mergeCell ref="C6:D6"/>
    <mergeCell ref="C14:D15"/>
    <mergeCell ref="E14:L14"/>
    <mergeCell ref="M14:R14"/>
    <mergeCell ref="E15:H15"/>
    <mergeCell ref="I15:L15"/>
    <mergeCell ref="M15:O15"/>
    <mergeCell ref="P15:R15"/>
    <mergeCell ref="I20:L20"/>
    <mergeCell ref="M20:O20"/>
    <mergeCell ref="P20:R20"/>
    <mergeCell ref="D108:F108"/>
    <mergeCell ref="D109:F109"/>
    <mergeCell ref="D102:F102"/>
    <mergeCell ref="D103:F103"/>
    <mergeCell ref="D104:F104"/>
    <mergeCell ref="M28:O28"/>
    <mergeCell ref="P25:R25"/>
    <mergeCell ref="P26:R26"/>
    <mergeCell ref="P27:R27"/>
    <mergeCell ref="P28:R28"/>
    <mergeCell ref="C25:D25"/>
    <mergeCell ref="C28:D28"/>
    <mergeCell ref="E28:H28"/>
    <mergeCell ref="I28:L28"/>
    <mergeCell ref="C20:D20"/>
    <mergeCell ref="E22:H22"/>
    <mergeCell ref="E23:H23"/>
    <mergeCell ref="E24:H24"/>
    <mergeCell ref="I22:L22"/>
    <mergeCell ref="I23:L23"/>
    <mergeCell ref="I24:L2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65" orientation="landscape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C1:R56"/>
  <sheetViews>
    <sheetView topLeftCell="B22" zoomScale="80" zoomScaleNormal="80" workbookViewId="0">
      <selection activeCell="M50" sqref="M50"/>
    </sheetView>
  </sheetViews>
  <sheetFormatPr defaultRowHeight="15"/>
  <cols>
    <col min="3" max="3" width="12.85546875" style="13" customWidth="1"/>
    <col min="4" max="4" width="3.28515625" style="13" customWidth="1"/>
    <col min="5" max="5" width="2.28515625" style="13" customWidth="1"/>
    <col min="6" max="6" width="22.28515625" style="13" customWidth="1"/>
    <col min="7" max="7" width="17.5703125" style="13" customWidth="1"/>
    <col min="8" max="8" width="18.140625" style="13" customWidth="1"/>
    <col min="9" max="9" width="10.5703125" style="13" customWidth="1"/>
    <col min="10" max="10" width="8.140625" style="13" customWidth="1"/>
    <col min="11" max="11" width="15.140625" style="13" customWidth="1"/>
    <col min="12" max="12" width="25.42578125" style="13" customWidth="1"/>
    <col min="13" max="13" width="11.140625" style="13" customWidth="1"/>
    <col min="14" max="14" width="9.7109375" style="13" customWidth="1"/>
    <col min="15" max="15" width="15" style="13" customWidth="1"/>
    <col min="16" max="17" width="18.42578125" style="13" customWidth="1"/>
    <col min="18" max="18" width="10.5703125" style="13" customWidth="1"/>
  </cols>
  <sheetData>
    <row r="1" spans="3:18">
      <c r="C1" s="1"/>
      <c r="D1" s="2"/>
      <c r="E1" s="2"/>
      <c r="F1" s="2"/>
      <c r="G1" s="2"/>
      <c r="H1" s="2"/>
      <c r="I1" s="2"/>
      <c r="J1" s="2"/>
      <c r="K1" s="611" t="s">
        <v>0</v>
      </c>
      <c r="L1" s="2"/>
      <c r="M1" s="2"/>
      <c r="N1" s="2"/>
      <c r="O1" s="689"/>
      <c r="P1" s="690"/>
      <c r="Q1" s="4"/>
      <c r="R1" s="5"/>
    </row>
    <row r="2" spans="3:18">
      <c r="C2" s="7"/>
      <c r="D2" s="8"/>
      <c r="E2" s="8"/>
      <c r="F2" s="8"/>
      <c r="G2" s="8"/>
      <c r="H2" s="8"/>
      <c r="I2" s="8"/>
      <c r="J2" s="8"/>
      <c r="K2" s="612" t="s">
        <v>1</v>
      </c>
      <c r="L2" s="8"/>
      <c r="M2" s="8"/>
      <c r="N2" s="8"/>
      <c r="O2" s="691"/>
      <c r="P2" s="692"/>
      <c r="Q2" s="693" t="s">
        <v>2</v>
      </c>
      <c r="R2" s="692"/>
    </row>
    <row r="3" spans="3:18">
      <c r="C3" s="10"/>
      <c r="D3" s="11"/>
      <c r="E3" s="11"/>
      <c r="F3" s="11"/>
      <c r="G3" s="11"/>
      <c r="H3" s="11"/>
      <c r="I3" s="11"/>
      <c r="J3" s="11"/>
      <c r="K3" s="612" t="s">
        <v>3</v>
      </c>
      <c r="L3" s="11"/>
      <c r="M3" s="11"/>
      <c r="N3" s="11"/>
      <c r="O3" s="11"/>
      <c r="P3" s="12"/>
      <c r="Q3" s="694" t="s">
        <v>4</v>
      </c>
      <c r="R3" s="695"/>
    </row>
    <row r="4" spans="3:18" ht="15.75" thickBot="1">
      <c r="C4" s="14"/>
      <c r="D4" s="15"/>
      <c r="E4" s="15"/>
      <c r="F4" s="15"/>
      <c r="G4" s="15"/>
      <c r="H4" s="15"/>
      <c r="I4" s="15"/>
      <c r="J4" s="15"/>
      <c r="K4" s="16" t="s">
        <v>50</v>
      </c>
      <c r="L4" s="15"/>
      <c r="M4" s="15"/>
      <c r="N4" s="15"/>
      <c r="O4" s="15"/>
      <c r="P4" s="17"/>
      <c r="Q4" s="696"/>
      <c r="R4" s="697"/>
    </row>
    <row r="5" spans="3:18">
      <c r="C5" s="698" t="s">
        <v>5</v>
      </c>
      <c r="D5" s="699"/>
      <c r="E5" s="21" t="s">
        <v>6</v>
      </c>
      <c r="F5" s="615">
        <v>1209</v>
      </c>
      <c r="G5" s="615"/>
      <c r="H5" s="19" t="s">
        <v>7</v>
      </c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3:18">
      <c r="C6" s="614" t="s">
        <v>8</v>
      </c>
      <c r="D6" s="615"/>
      <c r="E6" s="21" t="s">
        <v>6</v>
      </c>
      <c r="F6" s="615">
        <v>120901</v>
      </c>
      <c r="G6" s="615"/>
      <c r="H6" s="19" t="s">
        <v>9</v>
      </c>
      <c r="I6" s="19"/>
      <c r="J6" s="19"/>
      <c r="K6" s="19"/>
      <c r="L6" s="19"/>
      <c r="M6" s="19"/>
      <c r="N6" s="19"/>
      <c r="O6" s="19"/>
      <c r="P6" s="19"/>
      <c r="Q6" s="19"/>
      <c r="R6" s="20"/>
    </row>
    <row r="7" spans="3:18">
      <c r="C7" s="614" t="s">
        <v>10</v>
      </c>
      <c r="D7" s="615"/>
      <c r="E7" s="21" t="s">
        <v>6</v>
      </c>
      <c r="F7" s="121" t="s">
        <v>53</v>
      </c>
      <c r="G7" s="615"/>
      <c r="H7" s="25" t="s">
        <v>54</v>
      </c>
      <c r="I7" s="19"/>
      <c r="J7" s="19"/>
      <c r="K7" s="19"/>
      <c r="L7" s="19"/>
      <c r="M7" s="19"/>
      <c r="N7" s="19"/>
      <c r="O7" s="19"/>
      <c r="P7" s="19"/>
      <c r="Q7" s="19"/>
      <c r="R7" s="20"/>
    </row>
    <row r="8" spans="3:18">
      <c r="C8" s="614" t="s">
        <v>11</v>
      </c>
      <c r="D8" s="615"/>
      <c r="E8" s="21" t="s">
        <v>6</v>
      </c>
      <c r="F8" s="24" t="s">
        <v>272</v>
      </c>
      <c r="G8" s="615"/>
      <c r="H8" s="25" t="s">
        <v>271</v>
      </c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3:18">
      <c r="C9" s="614" t="s">
        <v>12</v>
      </c>
      <c r="D9" s="615"/>
      <c r="E9" s="21" t="s">
        <v>6</v>
      </c>
      <c r="F9" s="615" t="s">
        <v>9</v>
      </c>
      <c r="G9" s="615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</row>
    <row r="10" spans="3:18">
      <c r="C10" s="26" t="s">
        <v>14</v>
      </c>
      <c r="D10" s="615"/>
      <c r="E10" s="21" t="s">
        <v>6</v>
      </c>
      <c r="F10" s="615" t="s">
        <v>273</v>
      </c>
      <c r="G10" s="615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3:18">
      <c r="C11" s="686" t="s">
        <v>15</v>
      </c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687"/>
      <c r="Q11" s="687"/>
      <c r="R11" s="688"/>
    </row>
    <row r="12" spans="3:18">
      <c r="C12" s="700" t="s">
        <v>16</v>
      </c>
      <c r="D12" s="701"/>
      <c r="E12" s="704" t="s">
        <v>17</v>
      </c>
      <c r="F12" s="705"/>
      <c r="G12" s="705"/>
      <c r="H12" s="705"/>
      <c r="I12" s="705"/>
      <c r="J12" s="705"/>
      <c r="K12" s="705"/>
      <c r="L12" s="706"/>
      <c r="M12" s="704" t="s">
        <v>18</v>
      </c>
      <c r="N12" s="705"/>
      <c r="O12" s="705"/>
      <c r="P12" s="705"/>
      <c r="Q12" s="705"/>
      <c r="R12" s="707"/>
    </row>
    <row r="13" spans="3:18">
      <c r="C13" s="702"/>
      <c r="D13" s="703"/>
      <c r="E13" s="704" t="s">
        <v>19</v>
      </c>
      <c r="F13" s="705"/>
      <c r="G13" s="705"/>
      <c r="H13" s="705"/>
      <c r="I13" s="704" t="s">
        <v>20</v>
      </c>
      <c r="J13" s="705"/>
      <c r="K13" s="705"/>
      <c r="L13" s="706"/>
      <c r="M13" s="704" t="s">
        <v>19</v>
      </c>
      <c r="N13" s="705"/>
      <c r="O13" s="706"/>
      <c r="P13" s="704" t="s">
        <v>20</v>
      </c>
      <c r="Q13" s="705"/>
      <c r="R13" s="707"/>
    </row>
    <row r="14" spans="3:18">
      <c r="C14" s="721" t="s">
        <v>21</v>
      </c>
      <c r="D14" s="685"/>
      <c r="E14" s="683" t="s">
        <v>201</v>
      </c>
      <c r="F14" s="684"/>
      <c r="G14" s="684"/>
      <c r="H14" s="685"/>
      <c r="I14" s="683" t="s">
        <v>201</v>
      </c>
      <c r="J14" s="684"/>
      <c r="K14" s="684"/>
      <c r="L14" s="685"/>
      <c r="M14" s="708">
        <v>0.7</v>
      </c>
      <c r="N14" s="709"/>
      <c r="O14" s="710"/>
      <c r="P14" s="708">
        <v>0.7</v>
      </c>
      <c r="Q14" s="709"/>
      <c r="R14" s="710"/>
    </row>
    <row r="15" spans="3:18">
      <c r="C15" s="617"/>
      <c r="D15" s="616"/>
      <c r="E15" s="683" t="s">
        <v>202</v>
      </c>
      <c r="F15" s="684"/>
      <c r="G15" s="684"/>
      <c r="H15" s="685"/>
      <c r="I15" s="683" t="s">
        <v>202</v>
      </c>
      <c r="J15" s="684"/>
      <c r="K15" s="684"/>
      <c r="L15" s="685"/>
      <c r="M15" s="708">
        <v>0.8</v>
      </c>
      <c r="N15" s="709"/>
      <c r="O15" s="710"/>
      <c r="P15" s="708">
        <v>0.8</v>
      </c>
      <c r="Q15" s="709"/>
      <c r="R15" s="710"/>
    </row>
    <row r="16" spans="3:18">
      <c r="C16" s="617"/>
      <c r="D16" s="616"/>
      <c r="E16" s="683" t="s">
        <v>203</v>
      </c>
      <c r="F16" s="684"/>
      <c r="G16" s="684"/>
      <c r="H16" s="685"/>
      <c r="I16" s="683" t="s">
        <v>203</v>
      </c>
      <c r="J16" s="684"/>
      <c r="K16" s="684"/>
      <c r="L16" s="685"/>
      <c r="M16" s="708">
        <v>1</v>
      </c>
      <c r="N16" s="709"/>
      <c r="O16" s="710"/>
      <c r="P16" s="708">
        <v>1</v>
      </c>
      <c r="Q16" s="709"/>
      <c r="R16" s="710"/>
    </row>
    <row r="17" spans="3:18">
      <c r="C17" s="711" t="s">
        <v>22</v>
      </c>
      <c r="D17" s="712"/>
      <c r="E17" s="683" t="s">
        <v>23</v>
      </c>
      <c r="F17" s="684"/>
      <c r="G17" s="684"/>
      <c r="H17" s="685"/>
      <c r="I17" s="683" t="s">
        <v>23</v>
      </c>
      <c r="J17" s="684"/>
      <c r="K17" s="684"/>
      <c r="L17" s="685"/>
      <c r="M17" s="675">
        <f>L28</f>
        <v>139790000</v>
      </c>
      <c r="N17" s="676"/>
      <c r="O17" s="677"/>
      <c r="P17" s="675">
        <f>P28</f>
        <v>318790000</v>
      </c>
      <c r="Q17" s="676"/>
      <c r="R17" s="857"/>
    </row>
    <row r="18" spans="3:18">
      <c r="C18" s="818" t="s">
        <v>24</v>
      </c>
      <c r="D18" s="674"/>
      <c r="E18" s="854" t="s">
        <v>274</v>
      </c>
      <c r="F18" s="855"/>
      <c r="G18" s="855"/>
      <c r="H18" s="855"/>
      <c r="I18" s="854" t="s">
        <v>274</v>
      </c>
      <c r="J18" s="855"/>
      <c r="K18" s="855"/>
      <c r="L18" s="855"/>
      <c r="M18" s="708" t="s">
        <v>276</v>
      </c>
      <c r="N18" s="709"/>
      <c r="O18" s="710"/>
      <c r="P18" s="708" t="s">
        <v>276</v>
      </c>
      <c r="Q18" s="709"/>
      <c r="R18" s="710"/>
    </row>
    <row r="19" spans="3:18">
      <c r="C19" s="818" t="s">
        <v>25</v>
      </c>
      <c r="D19" s="674"/>
      <c r="E19" s="854" t="s">
        <v>275</v>
      </c>
      <c r="F19" s="855"/>
      <c r="G19" s="855"/>
      <c r="H19" s="855"/>
      <c r="I19" s="854" t="s">
        <v>275</v>
      </c>
      <c r="J19" s="855"/>
      <c r="K19" s="855"/>
      <c r="L19" s="855"/>
      <c r="M19" s="870">
        <v>1</v>
      </c>
      <c r="N19" s="719"/>
      <c r="O19" s="720"/>
      <c r="P19" s="870">
        <v>1</v>
      </c>
      <c r="Q19" s="719"/>
      <c r="R19" s="720"/>
    </row>
    <row r="20" spans="3:18">
      <c r="C20" s="30" t="s">
        <v>26</v>
      </c>
      <c r="D20" s="31"/>
      <c r="E20" s="32"/>
      <c r="F20" s="31"/>
      <c r="G20" s="33" t="s">
        <v>47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3:18" ht="15.75" thickBot="1">
      <c r="C21" s="722" t="s">
        <v>27</v>
      </c>
      <c r="D21" s="723"/>
      <c r="E21" s="723"/>
      <c r="F21" s="723"/>
      <c r="G21" s="723"/>
      <c r="H21" s="723"/>
      <c r="I21" s="723"/>
      <c r="J21" s="723"/>
      <c r="K21" s="723"/>
      <c r="L21" s="723"/>
      <c r="M21" s="723"/>
      <c r="N21" s="723"/>
      <c r="O21" s="723"/>
      <c r="P21" s="723"/>
      <c r="Q21" s="723"/>
      <c r="R21" s="724"/>
    </row>
    <row r="22" spans="3:18" ht="15.75" thickBot="1"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3:18" ht="15.75" thickBot="1">
      <c r="C23" s="725" t="s">
        <v>28</v>
      </c>
      <c r="D23" s="728" t="s">
        <v>29</v>
      </c>
      <c r="E23" s="729"/>
      <c r="F23" s="729"/>
      <c r="G23" s="729"/>
      <c r="H23" s="729"/>
      <c r="I23" s="736" t="s">
        <v>30</v>
      </c>
      <c r="J23" s="737"/>
      <c r="K23" s="737"/>
      <c r="L23" s="738"/>
      <c r="M23" s="736" t="s">
        <v>31</v>
      </c>
      <c r="N23" s="737"/>
      <c r="O23" s="737"/>
      <c r="P23" s="738"/>
      <c r="Q23" s="739" t="s">
        <v>32</v>
      </c>
      <c r="R23" s="740"/>
    </row>
    <row r="24" spans="3:18">
      <c r="C24" s="726"/>
      <c r="D24" s="730"/>
      <c r="E24" s="731"/>
      <c r="F24" s="731"/>
      <c r="G24" s="731"/>
      <c r="H24" s="732"/>
      <c r="I24" s="743" t="s">
        <v>33</v>
      </c>
      <c r="J24" s="729"/>
      <c r="K24" s="729"/>
      <c r="L24" s="744" t="s">
        <v>34</v>
      </c>
      <c r="M24" s="743" t="s">
        <v>33</v>
      </c>
      <c r="N24" s="729"/>
      <c r="O24" s="729"/>
      <c r="P24" s="744" t="s">
        <v>34</v>
      </c>
      <c r="Q24" s="741"/>
      <c r="R24" s="742"/>
    </row>
    <row r="25" spans="3:18">
      <c r="C25" s="727"/>
      <c r="D25" s="733"/>
      <c r="E25" s="734"/>
      <c r="F25" s="734"/>
      <c r="G25" s="734"/>
      <c r="H25" s="735"/>
      <c r="I25" s="40" t="s">
        <v>35</v>
      </c>
      <c r="J25" s="618" t="s">
        <v>36</v>
      </c>
      <c r="K25" s="618" t="s">
        <v>37</v>
      </c>
      <c r="L25" s="732"/>
      <c r="M25" s="40" t="s">
        <v>35</v>
      </c>
      <c r="N25" s="618" t="s">
        <v>36</v>
      </c>
      <c r="O25" s="618" t="s">
        <v>37</v>
      </c>
      <c r="P25" s="745"/>
      <c r="Q25" s="42" t="s">
        <v>38</v>
      </c>
      <c r="R25" s="43" t="s">
        <v>39</v>
      </c>
    </row>
    <row r="26" spans="3:18">
      <c r="C26" s="44">
        <v>1</v>
      </c>
      <c r="D26" s="734">
        <v>2</v>
      </c>
      <c r="E26" s="734"/>
      <c r="F26" s="734"/>
      <c r="G26" s="734"/>
      <c r="H26" s="735"/>
      <c r="I26" s="618">
        <v>3</v>
      </c>
      <c r="J26" s="32">
        <v>4</v>
      </c>
      <c r="K26" s="618">
        <v>5</v>
      </c>
      <c r="L26" s="32">
        <v>6</v>
      </c>
      <c r="M26" s="415">
        <v>7</v>
      </c>
      <c r="N26" s="416">
        <v>8</v>
      </c>
      <c r="O26" s="417">
        <v>9</v>
      </c>
      <c r="P26" s="416">
        <v>10</v>
      </c>
      <c r="Q26" s="358" t="s">
        <v>40</v>
      </c>
      <c r="R26" s="364">
        <v>12</v>
      </c>
    </row>
    <row r="27" spans="3:18">
      <c r="C27" s="387" t="s">
        <v>204</v>
      </c>
      <c r="D27" s="871" t="s">
        <v>42</v>
      </c>
      <c r="E27" s="872"/>
      <c r="F27" s="872"/>
      <c r="G27" s="388"/>
      <c r="H27" s="389"/>
      <c r="I27" s="390"/>
      <c r="J27" s="391"/>
      <c r="K27" s="391"/>
      <c r="L27" s="408">
        <f>L28</f>
        <v>139790000</v>
      </c>
      <c r="M27" s="423"/>
      <c r="N27" s="423"/>
      <c r="O27" s="423"/>
      <c r="P27" s="451">
        <f>P28</f>
        <v>318790000</v>
      </c>
      <c r="Q27" s="654"/>
      <c r="R27" s="420"/>
    </row>
    <row r="28" spans="3:18">
      <c r="C28" s="387" t="s">
        <v>248</v>
      </c>
      <c r="D28" s="871" t="s">
        <v>44</v>
      </c>
      <c r="E28" s="872"/>
      <c r="F28" s="872"/>
      <c r="G28" s="872"/>
      <c r="H28" s="875"/>
      <c r="I28" s="390"/>
      <c r="J28" s="391"/>
      <c r="K28" s="391"/>
      <c r="L28" s="408">
        <f>L29+L33</f>
        <v>139790000</v>
      </c>
      <c r="M28" s="390"/>
      <c r="N28" s="391"/>
      <c r="O28" s="391"/>
      <c r="P28" s="408">
        <f>P29+P33</f>
        <v>318790000</v>
      </c>
      <c r="Q28" s="424"/>
      <c r="R28" s="421"/>
    </row>
    <row r="29" spans="3:18">
      <c r="C29" s="387" t="s">
        <v>249</v>
      </c>
      <c r="D29" s="392" t="s">
        <v>103</v>
      </c>
      <c r="E29" s="393"/>
      <c r="F29" s="393"/>
      <c r="G29" s="393"/>
      <c r="H29" s="394"/>
      <c r="I29" s="390"/>
      <c r="J29" s="391"/>
      <c r="K29" s="391"/>
      <c r="L29" s="408">
        <f>L30</f>
        <v>1000000</v>
      </c>
      <c r="M29" s="390"/>
      <c r="N29" s="391"/>
      <c r="O29" s="391"/>
      <c r="P29" s="408">
        <f>P30</f>
        <v>1000000</v>
      </c>
      <c r="Q29" s="424"/>
      <c r="R29" s="421"/>
    </row>
    <row r="30" spans="3:18">
      <c r="C30" s="387" t="s">
        <v>250</v>
      </c>
      <c r="D30" s="392" t="s">
        <v>251</v>
      </c>
      <c r="E30" s="393"/>
      <c r="F30" s="393"/>
      <c r="G30" s="393"/>
      <c r="H30" s="394"/>
      <c r="I30" s="390"/>
      <c r="J30" s="391"/>
      <c r="K30" s="391"/>
      <c r="L30" s="409">
        <f>SUM(L31:L32)</f>
        <v>1000000</v>
      </c>
      <c r="M30" s="390"/>
      <c r="N30" s="391"/>
      <c r="O30" s="391"/>
      <c r="P30" s="409">
        <f>SUM(P31:P32)</f>
        <v>1000000</v>
      </c>
      <c r="Q30" s="424"/>
      <c r="R30" s="421"/>
    </row>
    <row r="31" spans="3:18">
      <c r="C31" s="395"/>
      <c r="D31" s="392" t="s">
        <v>252</v>
      </c>
      <c r="E31" s="393"/>
      <c r="F31" s="393"/>
      <c r="G31" s="393"/>
      <c r="H31" s="394"/>
      <c r="I31" s="396" t="s">
        <v>266</v>
      </c>
      <c r="J31" s="391" t="s">
        <v>96</v>
      </c>
      <c r="K31" s="397">
        <v>250000</v>
      </c>
      <c r="L31" s="409">
        <f t="shared" ref="L31:L32" si="0">I31*K31</f>
        <v>500000</v>
      </c>
      <c r="M31" s="396" t="s">
        <v>266</v>
      </c>
      <c r="N31" s="391" t="s">
        <v>96</v>
      </c>
      <c r="O31" s="397">
        <v>250000</v>
      </c>
      <c r="P31" s="409">
        <f t="shared" ref="P31:P32" si="1">M31*O31</f>
        <v>500000</v>
      </c>
      <c r="Q31" s="424"/>
      <c r="R31" s="421"/>
    </row>
    <row r="32" spans="3:18">
      <c r="C32" s="428"/>
      <c r="D32" s="429" t="s">
        <v>253</v>
      </c>
      <c r="E32" s="430"/>
      <c r="F32" s="430"/>
      <c r="G32" s="430"/>
      <c r="H32" s="431"/>
      <c r="I32" s="432" t="s">
        <v>266</v>
      </c>
      <c r="J32" s="433" t="s">
        <v>96</v>
      </c>
      <c r="K32" s="434">
        <v>250000</v>
      </c>
      <c r="L32" s="435">
        <f t="shared" si="0"/>
        <v>500000</v>
      </c>
      <c r="M32" s="432" t="s">
        <v>266</v>
      </c>
      <c r="N32" s="433" t="s">
        <v>96</v>
      </c>
      <c r="O32" s="434">
        <v>250000</v>
      </c>
      <c r="P32" s="435">
        <f t="shared" si="1"/>
        <v>500000</v>
      </c>
      <c r="Q32" s="436"/>
      <c r="R32" s="437"/>
    </row>
    <row r="33" spans="3:18">
      <c r="C33" s="438" t="s">
        <v>254</v>
      </c>
      <c r="D33" s="876" t="s">
        <v>255</v>
      </c>
      <c r="E33" s="877"/>
      <c r="F33" s="877"/>
      <c r="G33" s="439"/>
      <c r="H33" s="440"/>
      <c r="I33" s="441"/>
      <c r="J33" s="442"/>
      <c r="K33" s="443"/>
      <c r="L33" s="444">
        <f>L35+L38+L40</f>
        <v>138790000</v>
      </c>
      <c r="M33" s="441"/>
      <c r="N33" s="442"/>
      <c r="O33" s="443"/>
      <c r="P33" s="444">
        <f>P35+P38+P40</f>
        <v>317790000</v>
      </c>
      <c r="Q33" s="423"/>
      <c r="R33" s="420"/>
    </row>
    <row r="34" spans="3:18">
      <c r="C34" s="387" t="s">
        <v>256</v>
      </c>
      <c r="D34" s="625" t="s">
        <v>257</v>
      </c>
      <c r="E34" s="626"/>
      <c r="F34" s="626"/>
      <c r="G34" s="390"/>
      <c r="H34" s="398"/>
      <c r="I34" s="445"/>
      <c r="J34" s="149"/>
      <c r="K34" s="391"/>
      <c r="L34" s="401"/>
      <c r="M34" s="445"/>
      <c r="N34" s="149"/>
      <c r="O34" s="391"/>
      <c r="P34" s="401"/>
      <c r="Q34" s="424"/>
      <c r="R34" s="421"/>
    </row>
    <row r="35" spans="3:18">
      <c r="C35" s="387" t="s">
        <v>258</v>
      </c>
      <c r="D35" s="392" t="s">
        <v>259</v>
      </c>
      <c r="E35" s="393"/>
      <c r="F35" s="393"/>
      <c r="G35" s="390"/>
      <c r="H35" s="398"/>
      <c r="I35" s="402"/>
      <c r="J35" s="391"/>
      <c r="K35" s="397"/>
      <c r="L35" s="410">
        <f>L36</f>
        <v>119000000</v>
      </c>
      <c r="M35" s="402"/>
      <c r="N35" s="391"/>
      <c r="O35" s="397"/>
      <c r="P35" s="410">
        <f>P36</f>
        <v>268000000</v>
      </c>
      <c r="Q35" s="424"/>
      <c r="R35" s="421"/>
    </row>
    <row r="36" spans="3:18">
      <c r="C36" s="387"/>
      <c r="D36" s="878" t="s">
        <v>267</v>
      </c>
      <c r="E36" s="879"/>
      <c r="F36" s="879"/>
      <c r="G36" s="879"/>
      <c r="H36" s="880"/>
      <c r="I36" s="402" t="s">
        <v>121</v>
      </c>
      <c r="J36" s="391" t="s">
        <v>163</v>
      </c>
      <c r="K36" s="397">
        <v>119000000</v>
      </c>
      <c r="L36" s="411">
        <f>I36*K36</f>
        <v>119000000</v>
      </c>
      <c r="M36" s="402" t="s">
        <v>121</v>
      </c>
      <c r="N36" s="391" t="s">
        <v>163</v>
      </c>
      <c r="O36" s="397">
        <v>268000000</v>
      </c>
      <c r="P36" s="411">
        <f>M36*O36</f>
        <v>268000000</v>
      </c>
      <c r="Q36" s="512">
        <f>P36-L36</f>
        <v>149000000</v>
      </c>
      <c r="R36" s="421"/>
    </row>
    <row r="37" spans="3:18">
      <c r="C37" s="387" t="s">
        <v>260</v>
      </c>
      <c r="D37" s="392" t="s">
        <v>261</v>
      </c>
      <c r="E37" s="627"/>
      <c r="F37" s="393"/>
      <c r="G37" s="390"/>
      <c r="H37" s="398"/>
      <c r="I37" s="402"/>
      <c r="J37" s="391"/>
      <c r="K37" s="397"/>
      <c r="L37" s="411">
        <f>L38+L40</f>
        <v>19790000</v>
      </c>
      <c r="M37" s="402"/>
      <c r="N37" s="391"/>
      <c r="O37" s="397"/>
      <c r="P37" s="411">
        <f>P38+P40</f>
        <v>49790000</v>
      </c>
      <c r="Q37" s="424"/>
      <c r="R37" s="421"/>
    </row>
    <row r="38" spans="3:18">
      <c r="C38" s="387" t="s">
        <v>262</v>
      </c>
      <c r="D38" s="392" t="s">
        <v>263</v>
      </c>
      <c r="E38" s="393"/>
      <c r="F38" s="393"/>
      <c r="G38" s="390"/>
      <c r="H38" s="398"/>
      <c r="I38" s="402"/>
      <c r="J38" s="391"/>
      <c r="K38" s="397"/>
      <c r="L38" s="410">
        <f>L39</f>
        <v>10000000</v>
      </c>
      <c r="M38" s="402"/>
      <c r="N38" s="391"/>
      <c r="O38" s="397"/>
      <c r="P38" s="410">
        <f>P39</f>
        <v>25000000</v>
      </c>
      <c r="Q38" s="424"/>
      <c r="R38" s="421"/>
    </row>
    <row r="39" spans="3:18">
      <c r="C39" s="148"/>
      <c r="D39" s="211" t="s">
        <v>268</v>
      </c>
      <c r="E39" s="210"/>
      <c r="F39" s="210"/>
      <c r="G39" s="144"/>
      <c r="H39" s="145"/>
      <c r="I39" s="402" t="s">
        <v>121</v>
      </c>
      <c r="J39" s="146" t="s">
        <v>163</v>
      </c>
      <c r="K39" s="147">
        <v>15000000</v>
      </c>
      <c r="L39" s="412">
        <v>10000000</v>
      </c>
      <c r="M39" s="402" t="s">
        <v>121</v>
      </c>
      <c r="N39" s="146" t="s">
        <v>163</v>
      </c>
      <c r="O39" s="147">
        <v>25000000</v>
      </c>
      <c r="P39" s="412">
        <f>M39*O39</f>
        <v>25000000</v>
      </c>
      <c r="Q39" s="449">
        <f>P39-L39</f>
        <v>15000000</v>
      </c>
      <c r="R39" s="450">
        <f>Q39*100%/P39</f>
        <v>0.6</v>
      </c>
    </row>
    <row r="40" spans="3:18">
      <c r="C40" s="148" t="s">
        <v>264</v>
      </c>
      <c r="D40" s="211" t="s">
        <v>265</v>
      </c>
      <c r="E40" s="210"/>
      <c r="F40" s="210"/>
      <c r="G40" s="144"/>
      <c r="H40" s="145"/>
      <c r="I40" s="402"/>
      <c r="J40" s="146"/>
      <c r="K40" s="147"/>
      <c r="L40" s="413">
        <f>L41</f>
        <v>9790000</v>
      </c>
      <c r="M40" s="402"/>
      <c r="N40" s="146"/>
      <c r="O40" s="147"/>
      <c r="P40" s="413">
        <f>P41</f>
        <v>24790000</v>
      </c>
      <c r="Q40" s="425"/>
      <c r="R40" s="422"/>
    </row>
    <row r="41" spans="3:18">
      <c r="C41" s="148"/>
      <c r="D41" s="211" t="s">
        <v>269</v>
      </c>
      <c r="E41" s="210"/>
      <c r="F41" s="210"/>
      <c r="G41" s="144"/>
      <c r="H41" s="145"/>
      <c r="I41" s="517" t="s">
        <v>121</v>
      </c>
      <c r="J41" s="146" t="s">
        <v>163</v>
      </c>
      <c r="K41" s="147">
        <v>15000000</v>
      </c>
      <c r="L41" s="412">
        <v>9790000</v>
      </c>
      <c r="M41" s="405" t="s">
        <v>121</v>
      </c>
      <c r="N41" s="406" t="s">
        <v>163</v>
      </c>
      <c r="O41" s="407">
        <v>24790000</v>
      </c>
      <c r="P41" s="412">
        <f>M41*O41</f>
        <v>24790000</v>
      </c>
      <c r="Q41" s="426">
        <f>P41-L41</f>
        <v>15000000</v>
      </c>
      <c r="R41" s="427" t="s">
        <v>270</v>
      </c>
    </row>
    <row r="42" spans="3:18">
      <c r="C42" s="873" t="s">
        <v>45</v>
      </c>
      <c r="D42" s="873"/>
      <c r="E42" s="873"/>
      <c r="F42" s="873"/>
      <c r="G42" s="873"/>
      <c r="H42" s="873"/>
      <c r="I42" s="873"/>
      <c r="J42" s="873"/>
      <c r="K42" s="873"/>
      <c r="L42" s="418">
        <f>L28</f>
        <v>139790000</v>
      </c>
      <c r="M42" s="874" t="s">
        <v>45</v>
      </c>
      <c r="N42" s="874"/>
      <c r="O42" s="874"/>
      <c r="P42" s="418">
        <f>P28</f>
        <v>318790000</v>
      </c>
      <c r="Q42" s="360">
        <f>P42-L42</f>
        <v>179000000</v>
      </c>
      <c r="R42" s="452">
        <f>Q42*100%/P42</f>
        <v>0.56149816493616489</v>
      </c>
    </row>
    <row r="43" spans="3:18">
      <c r="C43" s="64"/>
      <c r="D43" s="679" t="s">
        <v>380</v>
      </c>
      <c r="E43" s="679"/>
      <c r="F43" s="679"/>
      <c r="G43" s="72"/>
      <c r="H43" s="72"/>
      <c r="I43" s="679"/>
      <c r="J43" s="679"/>
      <c r="K43" s="679"/>
      <c r="L43" s="73"/>
      <c r="M43" s="72"/>
      <c r="N43" s="72"/>
      <c r="O43" s="74"/>
      <c r="P43" s="679" t="s">
        <v>420</v>
      </c>
      <c r="Q43" s="679"/>
      <c r="R43" s="75"/>
    </row>
    <row r="44" spans="3:18">
      <c r="C44" s="64"/>
      <c r="D44" s="679" t="s">
        <v>377</v>
      </c>
      <c r="E44" s="679"/>
      <c r="F44" s="679"/>
      <c r="G44" s="72"/>
      <c r="H44" s="72"/>
      <c r="I44" s="767"/>
      <c r="J44" s="767"/>
      <c r="K44" s="767"/>
      <c r="L44" s="73"/>
      <c r="M44" s="72"/>
      <c r="N44" s="72"/>
      <c r="O44" s="74"/>
      <c r="P44" s="768" t="s">
        <v>48</v>
      </c>
      <c r="Q44" s="768"/>
      <c r="R44" s="76"/>
    </row>
    <row r="45" spans="3:18">
      <c r="C45" s="64"/>
      <c r="D45" s="679" t="s">
        <v>13</v>
      </c>
      <c r="E45" s="679"/>
      <c r="F45" s="679"/>
      <c r="G45" s="72"/>
      <c r="H45" s="72"/>
      <c r="I45" s="767"/>
      <c r="J45" s="767"/>
      <c r="K45" s="767"/>
      <c r="L45" s="72"/>
      <c r="M45" s="72"/>
      <c r="N45" s="72"/>
      <c r="O45" s="74"/>
      <c r="P45" s="513"/>
      <c r="Q45" s="513"/>
      <c r="R45" s="76"/>
    </row>
    <row r="46" spans="3:18">
      <c r="C46" s="64"/>
      <c r="D46" s="72"/>
      <c r="E46" s="72"/>
      <c r="F46" s="72"/>
      <c r="G46" s="72"/>
      <c r="H46" s="72"/>
      <c r="I46" s="77"/>
      <c r="J46" s="77"/>
      <c r="K46" s="77"/>
      <c r="L46" s="72"/>
      <c r="M46" s="72"/>
      <c r="N46" s="72"/>
      <c r="O46" s="74"/>
      <c r="P46" s="77"/>
      <c r="Q46" s="77"/>
      <c r="R46" s="78"/>
    </row>
    <row r="47" spans="3:18">
      <c r="C47" s="64"/>
      <c r="D47" s="72"/>
      <c r="E47" s="72"/>
      <c r="F47" s="72"/>
      <c r="G47" s="72"/>
      <c r="H47" s="72"/>
      <c r="I47" s="77"/>
      <c r="J47" s="77"/>
      <c r="K47" s="77"/>
      <c r="L47" s="72"/>
      <c r="M47" s="72"/>
      <c r="N47" s="72"/>
      <c r="O47" s="74"/>
      <c r="P47" s="77"/>
      <c r="Q47" s="77"/>
      <c r="R47" s="78"/>
    </row>
    <row r="48" spans="3:18">
      <c r="C48" s="64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4"/>
      <c r="P48" s="72"/>
      <c r="Q48" s="72"/>
      <c r="R48" s="75"/>
    </row>
    <row r="49" spans="3:18">
      <c r="C49" s="64"/>
      <c r="D49" s="678" t="s">
        <v>378</v>
      </c>
      <c r="E49" s="678"/>
      <c r="F49" s="678"/>
      <c r="G49" s="72"/>
      <c r="H49" s="72"/>
      <c r="I49" s="769"/>
      <c r="J49" s="769"/>
      <c r="K49" s="769"/>
      <c r="L49" s="79"/>
      <c r="M49" s="72"/>
      <c r="N49" s="72"/>
      <c r="O49" s="74"/>
      <c r="P49" s="769" t="s">
        <v>117</v>
      </c>
      <c r="Q49" s="769"/>
      <c r="R49" s="80"/>
    </row>
    <row r="50" spans="3:18">
      <c r="C50" s="64"/>
      <c r="D50" s="679" t="s">
        <v>379</v>
      </c>
      <c r="E50" s="679"/>
      <c r="F50" s="679"/>
      <c r="G50" s="72"/>
      <c r="H50" s="72"/>
      <c r="I50" s="770"/>
      <c r="J50" s="770"/>
      <c r="K50" s="770"/>
      <c r="L50" s="81"/>
      <c r="M50" s="72"/>
      <c r="N50" s="72"/>
      <c r="O50" s="74"/>
      <c r="P50" s="770" t="s">
        <v>192</v>
      </c>
      <c r="Q50" s="770"/>
      <c r="R50" s="82"/>
    </row>
    <row r="51" spans="3:18" ht="15.75" thickBot="1"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5"/>
      <c r="P51" s="84"/>
      <c r="Q51" s="84"/>
      <c r="R51" s="86"/>
    </row>
    <row r="52" spans="3:18">
      <c r="J52" s="19"/>
      <c r="K52" s="19"/>
      <c r="L52" s="19"/>
    </row>
    <row r="53" spans="3:18">
      <c r="F53" s="87"/>
      <c r="G53" s="88"/>
      <c r="H53" s="89"/>
      <c r="I53" s="90"/>
      <c r="J53" s="19"/>
    </row>
    <row r="54" spans="3:18">
      <c r="F54" s="87"/>
      <c r="G54" s="88"/>
      <c r="H54" s="89"/>
      <c r="I54" s="90"/>
      <c r="J54" s="19"/>
    </row>
    <row r="55" spans="3:18">
      <c r="F55" s="87"/>
      <c r="G55" s="88"/>
      <c r="H55" s="89"/>
      <c r="I55" s="90"/>
      <c r="J55" s="19"/>
    </row>
    <row r="56" spans="3:18">
      <c r="F56" s="87"/>
      <c r="G56" s="88"/>
      <c r="H56" s="89"/>
      <c r="I56" s="90"/>
      <c r="J56" s="19"/>
    </row>
  </sheetData>
  <mergeCells count="71">
    <mergeCell ref="C11:R11"/>
    <mergeCell ref="C12:D13"/>
    <mergeCell ref="E12:L12"/>
    <mergeCell ref="D44:F44"/>
    <mergeCell ref="I44:K45"/>
    <mergeCell ref="C19:D19"/>
    <mergeCell ref="E19:H19"/>
    <mergeCell ref="I19:L19"/>
    <mergeCell ref="C17:D17"/>
    <mergeCell ref="E17:H17"/>
    <mergeCell ref="I17:L17"/>
    <mergeCell ref="E15:H15"/>
    <mergeCell ref="I15:L15"/>
    <mergeCell ref="C14:D14"/>
    <mergeCell ref="E14:H14"/>
    <mergeCell ref="I14:L14"/>
    <mergeCell ref="O1:P1"/>
    <mergeCell ref="O2:P2"/>
    <mergeCell ref="Q2:R2"/>
    <mergeCell ref="Q3:R4"/>
    <mergeCell ref="C5:D5"/>
    <mergeCell ref="M14:O14"/>
    <mergeCell ref="P14:R14"/>
    <mergeCell ref="M12:R12"/>
    <mergeCell ref="E13:H13"/>
    <mergeCell ref="I13:L13"/>
    <mergeCell ref="M13:O13"/>
    <mergeCell ref="P13:R13"/>
    <mergeCell ref="M15:O15"/>
    <mergeCell ref="P15:R15"/>
    <mergeCell ref="E16:H16"/>
    <mergeCell ref="I16:L16"/>
    <mergeCell ref="M16:O16"/>
    <mergeCell ref="P16:R16"/>
    <mergeCell ref="M17:O17"/>
    <mergeCell ref="P17:R17"/>
    <mergeCell ref="C18:D18"/>
    <mergeCell ref="E18:H18"/>
    <mergeCell ref="I18:L18"/>
    <mergeCell ref="M18:O18"/>
    <mergeCell ref="P18:R18"/>
    <mergeCell ref="D33:F33"/>
    <mergeCell ref="M19:O19"/>
    <mergeCell ref="P19:R19"/>
    <mergeCell ref="C21:R21"/>
    <mergeCell ref="C23:C25"/>
    <mergeCell ref="D23:H25"/>
    <mergeCell ref="I23:L23"/>
    <mergeCell ref="M23:P23"/>
    <mergeCell ref="Q23:R24"/>
    <mergeCell ref="I24:K24"/>
    <mergeCell ref="L24:L25"/>
    <mergeCell ref="M24:O24"/>
    <mergeCell ref="P24:P25"/>
    <mergeCell ref="D26:H26"/>
    <mergeCell ref="D27:F27"/>
    <mergeCell ref="D28:H28"/>
    <mergeCell ref="D50:F50"/>
    <mergeCell ref="I50:K50"/>
    <mergeCell ref="P50:Q50"/>
    <mergeCell ref="D36:H36"/>
    <mergeCell ref="C42:K42"/>
    <mergeCell ref="M42:O42"/>
    <mergeCell ref="D43:F43"/>
    <mergeCell ref="I43:K43"/>
    <mergeCell ref="P43:Q43"/>
    <mergeCell ref="P44:Q44"/>
    <mergeCell ref="D45:F45"/>
    <mergeCell ref="D49:F49"/>
    <mergeCell ref="I49:K49"/>
    <mergeCell ref="P49:Q49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topLeftCell="A30" zoomScale="60" zoomScaleNormal="70" workbookViewId="0">
      <selection activeCell="A39" sqref="A39:P62"/>
    </sheetView>
  </sheetViews>
  <sheetFormatPr defaultRowHeight="15.75"/>
  <cols>
    <col min="1" max="1" width="20" style="257" customWidth="1"/>
    <col min="2" max="2" width="5" style="257" customWidth="1"/>
    <col min="3" max="3" width="9.140625" style="257" customWidth="1"/>
    <col min="4" max="4" width="31" style="257" customWidth="1"/>
    <col min="5" max="5" width="16.85546875" style="257" customWidth="1"/>
    <col min="6" max="6" width="3.42578125" style="257" hidden="1" customWidth="1"/>
    <col min="7" max="8" width="9.140625" style="257"/>
    <col min="9" max="9" width="13.5703125" style="257" customWidth="1"/>
    <col min="10" max="10" width="24.42578125" style="286" customWidth="1"/>
    <col min="11" max="11" width="9.140625" style="257"/>
    <col min="12" max="12" width="10" style="257" customWidth="1"/>
    <col min="13" max="13" width="13.140625" style="257" customWidth="1"/>
    <col min="14" max="14" width="11.5703125" style="257" customWidth="1"/>
    <col min="15" max="15" width="18" style="257" customWidth="1"/>
    <col min="16" max="16" width="10" style="257" customWidth="1"/>
  </cols>
  <sheetData>
    <row r="1" spans="1:16">
      <c r="A1" s="317"/>
      <c r="B1" s="236"/>
      <c r="C1" s="236"/>
      <c r="D1" s="236"/>
      <c r="E1" s="236"/>
      <c r="F1" s="236"/>
      <c r="G1" s="236"/>
      <c r="H1" s="236"/>
      <c r="I1" s="237" t="s">
        <v>0</v>
      </c>
      <c r="J1" s="238"/>
      <c r="K1" s="236"/>
      <c r="L1" s="236"/>
      <c r="M1" s="807"/>
      <c r="N1" s="808"/>
      <c r="O1" s="239"/>
      <c r="P1" s="240"/>
    </row>
    <row r="2" spans="1:16">
      <c r="A2" s="318"/>
      <c r="B2" s="241"/>
      <c r="C2" s="241"/>
      <c r="D2" s="241"/>
      <c r="E2" s="241"/>
      <c r="F2" s="241"/>
      <c r="G2" s="241"/>
      <c r="H2" s="241"/>
      <c r="I2" s="242" t="s">
        <v>1</v>
      </c>
      <c r="J2" s="243"/>
      <c r="K2" s="241"/>
      <c r="L2" s="241"/>
      <c r="M2" s="809"/>
      <c r="N2" s="810"/>
      <c r="O2" s="811" t="s">
        <v>2</v>
      </c>
      <c r="P2" s="810"/>
    </row>
    <row r="3" spans="1:16">
      <c r="A3" s="319"/>
      <c r="B3" s="244"/>
      <c r="C3" s="244"/>
      <c r="D3" s="244"/>
      <c r="E3" s="244"/>
      <c r="F3" s="244"/>
      <c r="G3" s="244"/>
      <c r="H3" s="244"/>
      <c r="I3" s="242" t="s">
        <v>3</v>
      </c>
      <c r="J3" s="245"/>
      <c r="K3" s="244"/>
      <c r="L3" s="244"/>
      <c r="M3" s="244"/>
      <c r="N3" s="246"/>
      <c r="O3" s="812" t="s">
        <v>4</v>
      </c>
      <c r="P3" s="813"/>
    </row>
    <row r="4" spans="1:16" ht="16.5" thickBot="1">
      <c r="A4" s="320"/>
      <c r="B4" s="247"/>
      <c r="C4" s="247"/>
      <c r="D4" s="247"/>
      <c r="E4" s="247"/>
      <c r="F4" s="247"/>
      <c r="G4" s="247"/>
      <c r="H4" s="247"/>
      <c r="I4" s="248" t="s">
        <v>50</v>
      </c>
      <c r="J4" s="249"/>
      <c r="K4" s="247"/>
      <c r="L4" s="247"/>
      <c r="M4" s="247"/>
      <c r="N4" s="250"/>
      <c r="O4" s="814"/>
      <c r="P4" s="815"/>
    </row>
    <row r="5" spans="1:16">
      <c r="A5" s="816" t="s">
        <v>5</v>
      </c>
      <c r="B5" s="817"/>
      <c r="C5" s="251" t="s">
        <v>6</v>
      </c>
      <c r="D5" s="252" t="s">
        <v>97</v>
      </c>
      <c r="E5" s="253" t="s">
        <v>7</v>
      </c>
      <c r="F5" s="253"/>
      <c r="G5" s="253"/>
      <c r="H5" s="253"/>
      <c r="I5" s="253"/>
      <c r="J5" s="254"/>
      <c r="K5" s="253"/>
      <c r="L5" s="253"/>
      <c r="M5" s="253"/>
      <c r="N5" s="253"/>
      <c r="O5" s="253"/>
      <c r="P5" s="255"/>
    </row>
    <row r="6" spans="1:16">
      <c r="A6" s="321" t="s">
        <v>8</v>
      </c>
      <c r="B6" s="252"/>
      <c r="C6" s="251" t="s">
        <v>6</v>
      </c>
      <c r="D6" s="252" t="s">
        <v>98</v>
      </c>
      <c r="E6" s="253" t="s">
        <v>9</v>
      </c>
      <c r="F6" s="253"/>
      <c r="G6" s="253"/>
      <c r="H6" s="253"/>
      <c r="I6" s="253"/>
      <c r="J6" s="254"/>
      <c r="K6" s="253"/>
      <c r="L6" s="253"/>
      <c r="M6" s="253"/>
      <c r="N6" s="253"/>
      <c r="O6" s="253"/>
      <c r="P6" s="255"/>
    </row>
    <row r="7" spans="1:16">
      <c r="A7" s="321" t="s">
        <v>10</v>
      </c>
      <c r="B7" s="252"/>
      <c r="C7" s="251" t="s">
        <v>6</v>
      </c>
      <c r="D7" s="256">
        <v>50.379166666666663</v>
      </c>
      <c r="E7" s="258" t="s">
        <v>54</v>
      </c>
      <c r="F7" s="253"/>
      <c r="G7" s="253"/>
      <c r="H7" s="253"/>
      <c r="I7" s="253"/>
      <c r="J7" s="254"/>
      <c r="K7" s="253"/>
      <c r="L7" s="253"/>
      <c r="M7" s="253"/>
      <c r="N7" s="253"/>
      <c r="O7" s="253"/>
      <c r="P7" s="255"/>
    </row>
    <row r="8" spans="1:16">
      <c r="A8" s="321" t="s">
        <v>11</v>
      </c>
      <c r="B8" s="252"/>
      <c r="C8" s="251" t="s">
        <v>6</v>
      </c>
      <c r="D8" s="257" t="s">
        <v>217</v>
      </c>
      <c r="E8" s="258" t="s">
        <v>99</v>
      </c>
      <c r="F8" s="253" t="s">
        <v>100</v>
      </c>
      <c r="G8" s="253"/>
      <c r="H8" s="253"/>
      <c r="I8" s="253"/>
      <c r="J8" s="254"/>
      <c r="K8" s="253"/>
      <c r="L8" s="253"/>
      <c r="M8" s="253"/>
      <c r="N8" s="253"/>
      <c r="O8" s="253"/>
      <c r="P8" s="255"/>
    </row>
    <row r="9" spans="1:16">
      <c r="A9" s="321" t="s">
        <v>12</v>
      </c>
      <c r="B9" s="252"/>
      <c r="C9" s="251" t="s">
        <v>6</v>
      </c>
      <c r="D9" s="252" t="s">
        <v>216</v>
      </c>
      <c r="E9" s="253"/>
      <c r="F9" s="253"/>
      <c r="G9" s="253"/>
      <c r="H9" s="253"/>
      <c r="I9" s="253"/>
      <c r="J9" s="254"/>
      <c r="K9" s="253"/>
      <c r="L9" s="253"/>
      <c r="M9" s="253"/>
      <c r="N9" s="253"/>
      <c r="O9" s="253"/>
      <c r="P9" s="255"/>
    </row>
    <row r="10" spans="1:16">
      <c r="A10" s="322" t="s">
        <v>14</v>
      </c>
      <c r="B10" s="252"/>
      <c r="C10" s="251" t="s">
        <v>6</v>
      </c>
      <c r="D10" s="252" t="s">
        <v>101</v>
      </c>
      <c r="E10" s="253"/>
      <c r="F10" s="253"/>
      <c r="G10" s="253"/>
      <c r="H10" s="253"/>
      <c r="I10" s="253"/>
      <c r="J10" s="254"/>
      <c r="K10" s="253"/>
      <c r="L10" s="253"/>
      <c r="M10" s="253"/>
      <c r="N10" s="253"/>
      <c r="O10" s="253"/>
      <c r="P10" s="255"/>
    </row>
    <row r="11" spans="1:16" ht="15">
      <c r="A11" s="804" t="s">
        <v>15</v>
      </c>
      <c r="B11" s="805"/>
      <c r="C11" s="805"/>
      <c r="D11" s="805"/>
      <c r="E11" s="805"/>
      <c r="F11" s="805"/>
      <c r="G11" s="805"/>
      <c r="H11" s="805"/>
      <c r="I11" s="805"/>
      <c r="J11" s="805"/>
      <c r="K11" s="805"/>
      <c r="L11" s="805"/>
      <c r="M11" s="805"/>
      <c r="N11" s="805"/>
      <c r="O11" s="805"/>
      <c r="P11" s="806"/>
    </row>
    <row r="12" spans="1:16">
      <c r="A12" s="793" t="s">
        <v>16</v>
      </c>
      <c r="B12" s="794"/>
      <c r="C12" s="797" t="s">
        <v>17</v>
      </c>
      <c r="D12" s="798"/>
      <c r="E12" s="798"/>
      <c r="F12" s="798"/>
      <c r="G12" s="798"/>
      <c r="H12" s="798"/>
      <c r="I12" s="798"/>
      <c r="J12" s="799"/>
      <c r="K12" s="797" t="s">
        <v>18</v>
      </c>
      <c r="L12" s="798"/>
      <c r="M12" s="798"/>
      <c r="N12" s="798"/>
      <c r="O12" s="798"/>
      <c r="P12" s="800"/>
    </row>
    <row r="13" spans="1:16">
      <c r="A13" s="795"/>
      <c r="B13" s="796"/>
      <c r="C13" s="797" t="s">
        <v>19</v>
      </c>
      <c r="D13" s="798"/>
      <c r="E13" s="798"/>
      <c r="F13" s="798"/>
      <c r="G13" s="797" t="s">
        <v>20</v>
      </c>
      <c r="H13" s="798"/>
      <c r="I13" s="798"/>
      <c r="J13" s="799"/>
      <c r="K13" s="797" t="s">
        <v>19</v>
      </c>
      <c r="L13" s="798"/>
      <c r="M13" s="799"/>
      <c r="N13" s="797" t="s">
        <v>20</v>
      </c>
      <c r="O13" s="798"/>
      <c r="P13" s="800"/>
    </row>
    <row r="14" spans="1:16" s="13" customFormat="1" ht="12.75" customHeight="1">
      <c r="A14" s="721" t="s">
        <v>21</v>
      </c>
      <c r="B14" s="685"/>
      <c r="C14" s="801" t="s">
        <v>201</v>
      </c>
      <c r="D14" s="802"/>
      <c r="E14" s="802"/>
      <c r="F14" s="802"/>
      <c r="G14" s="801" t="s">
        <v>201</v>
      </c>
      <c r="H14" s="802"/>
      <c r="I14" s="802"/>
      <c r="J14" s="803"/>
      <c r="K14" s="708">
        <v>0.7</v>
      </c>
      <c r="L14" s="709"/>
      <c r="M14" s="710"/>
      <c r="N14" s="708">
        <v>0.7</v>
      </c>
      <c r="O14" s="709"/>
      <c r="P14" s="710"/>
    </row>
    <row r="15" spans="1:16" s="13" customFormat="1" ht="12.75" customHeight="1">
      <c r="A15" s="205"/>
      <c r="B15" s="203"/>
      <c r="C15" s="801" t="s">
        <v>202</v>
      </c>
      <c r="D15" s="802"/>
      <c r="E15" s="802"/>
      <c r="F15" s="802"/>
      <c r="G15" s="801" t="s">
        <v>202</v>
      </c>
      <c r="H15" s="802"/>
      <c r="I15" s="802"/>
      <c r="J15" s="803"/>
      <c r="K15" s="708">
        <v>0.8</v>
      </c>
      <c r="L15" s="709"/>
      <c r="M15" s="710"/>
      <c r="N15" s="708">
        <v>0.8</v>
      </c>
      <c r="O15" s="709"/>
      <c r="P15" s="710"/>
    </row>
    <row r="16" spans="1:16" s="13" customFormat="1" ht="12.75" customHeight="1">
      <c r="A16" s="205"/>
      <c r="B16" s="203"/>
      <c r="C16" s="801" t="s">
        <v>203</v>
      </c>
      <c r="D16" s="802"/>
      <c r="E16" s="802"/>
      <c r="F16" s="802"/>
      <c r="G16" s="801" t="s">
        <v>203</v>
      </c>
      <c r="H16" s="802"/>
      <c r="I16" s="802"/>
      <c r="J16" s="803"/>
      <c r="K16" s="708">
        <v>1</v>
      </c>
      <c r="L16" s="709"/>
      <c r="M16" s="710"/>
      <c r="N16" s="708">
        <v>0.96</v>
      </c>
      <c r="O16" s="709"/>
      <c r="P16" s="710"/>
    </row>
    <row r="17" spans="1:16" s="13" customFormat="1" ht="16.5" customHeight="1">
      <c r="A17" s="711" t="s">
        <v>22</v>
      </c>
      <c r="B17" s="712"/>
      <c r="C17" s="801" t="s">
        <v>23</v>
      </c>
      <c r="D17" s="802"/>
      <c r="E17" s="802"/>
      <c r="F17" s="802"/>
      <c r="G17" s="801" t="s">
        <v>23</v>
      </c>
      <c r="H17" s="802"/>
      <c r="I17" s="802"/>
      <c r="J17" s="803"/>
      <c r="K17" s="675">
        <f>J27</f>
        <v>40000000</v>
      </c>
      <c r="L17" s="676"/>
      <c r="M17" s="677"/>
      <c r="N17" s="713">
        <f>N27</f>
        <v>38500000</v>
      </c>
      <c r="O17" s="714"/>
      <c r="P17" s="28"/>
    </row>
    <row r="18" spans="1:16" s="13" customFormat="1" ht="16.5" customHeight="1">
      <c r="A18" s="818" t="s">
        <v>24</v>
      </c>
      <c r="B18" s="674"/>
      <c r="C18" s="339" t="s">
        <v>218</v>
      </c>
      <c r="D18" s="339"/>
      <c r="E18" s="339"/>
      <c r="F18" s="339"/>
      <c r="G18" s="341" t="s">
        <v>218</v>
      </c>
      <c r="H18" s="6"/>
      <c r="I18" s="6"/>
      <c r="J18" s="6"/>
      <c r="K18" s="335"/>
      <c r="L18" s="336"/>
      <c r="M18" s="337"/>
      <c r="N18" s="335"/>
      <c r="O18" s="336"/>
      <c r="P18" s="337"/>
    </row>
    <row r="19" spans="1:16">
      <c r="A19" s="338" t="s">
        <v>25</v>
      </c>
      <c r="B19" s="334"/>
      <c r="C19" s="339" t="s">
        <v>219</v>
      </c>
      <c r="D19" s="340"/>
      <c r="E19" s="340"/>
      <c r="F19" s="340"/>
      <c r="G19" s="341" t="s">
        <v>219</v>
      </c>
      <c r="H19" s="340"/>
      <c r="I19" s="340"/>
      <c r="J19" s="340"/>
      <c r="K19" s="335"/>
      <c r="L19" s="336"/>
      <c r="M19" s="337"/>
      <c r="N19" s="335"/>
      <c r="O19" s="336"/>
      <c r="P19" s="337"/>
    </row>
    <row r="20" spans="1:16">
      <c r="A20" s="323" t="s">
        <v>102</v>
      </c>
      <c r="B20" s="259"/>
      <c r="C20" s="260"/>
      <c r="D20" s="259"/>
      <c r="E20" s="261"/>
      <c r="F20" s="261"/>
      <c r="G20" s="342"/>
      <c r="H20" s="261"/>
      <c r="I20" s="261"/>
      <c r="J20" s="262"/>
      <c r="K20" s="261"/>
      <c r="L20" s="261"/>
      <c r="M20" s="261"/>
      <c r="N20" s="261"/>
      <c r="O20" s="261"/>
      <c r="P20" s="263"/>
    </row>
    <row r="21" spans="1:16" thickBot="1">
      <c r="A21" s="821" t="s">
        <v>27</v>
      </c>
      <c r="B21" s="822"/>
      <c r="C21" s="822"/>
      <c r="D21" s="822"/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2"/>
      <c r="P21" s="823"/>
    </row>
    <row r="22" spans="1:16" ht="16.5" thickBot="1">
      <c r="A22" s="324"/>
      <c r="B22" s="264"/>
      <c r="C22" s="264"/>
      <c r="D22" s="264"/>
      <c r="E22" s="264"/>
      <c r="F22" s="264"/>
      <c r="G22" s="264"/>
      <c r="H22" s="264"/>
      <c r="I22" s="264"/>
      <c r="J22" s="265"/>
      <c r="K22" s="264"/>
      <c r="L22" s="264"/>
      <c r="M22" s="264"/>
      <c r="N22" s="264"/>
      <c r="O22" s="264"/>
      <c r="P22" s="266"/>
    </row>
    <row r="23" spans="1:16" ht="16.5" thickBot="1">
      <c r="A23" s="824" t="s">
        <v>28</v>
      </c>
      <c r="B23" s="827" t="s">
        <v>29</v>
      </c>
      <c r="C23" s="785"/>
      <c r="D23" s="785"/>
      <c r="E23" s="785"/>
      <c r="F23" s="785"/>
      <c r="G23" s="832" t="s">
        <v>30</v>
      </c>
      <c r="H23" s="833"/>
      <c r="I23" s="833"/>
      <c r="J23" s="834"/>
      <c r="K23" s="832" t="s">
        <v>31</v>
      </c>
      <c r="L23" s="833"/>
      <c r="M23" s="833"/>
      <c r="N23" s="834"/>
      <c r="O23" s="835" t="s">
        <v>32</v>
      </c>
      <c r="P23" s="836"/>
    </row>
    <row r="24" spans="1:16">
      <c r="A24" s="825"/>
      <c r="B24" s="828"/>
      <c r="C24" s="829"/>
      <c r="D24" s="829"/>
      <c r="E24" s="829"/>
      <c r="F24" s="830"/>
      <c r="G24" s="784" t="s">
        <v>33</v>
      </c>
      <c r="H24" s="785"/>
      <c r="I24" s="785"/>
      <c r="J24" s="782" t="s">
        <v>34</v>
      </c>
      <c r="K24" s="784" t="s">
        <v>33</v>
      </c>
      <c r="L24" s="785"/>
      <c r="M24" s="785"/>
      <c r="N24" s="786" t="s">
        <v>34</v>
      </c>
      <c r="O24" s="837"/>
      <c r="P24" s="838"/>
    </row>
    <row r="25" spans="1:16">
      <c r="A25" s="826"/>
      <c r="B25" s="831"/>
      <c r="C25" s="788"/>
      <c r="D25" s="788"/>
      <c r="E25" s="788"/>
      <c r="F25" s="789"/>
      <c r="G25" s="267" t="s">
        <v>35</v>
      </c>
      <c r="H25" s="268" t="s">
        <v>36</v>
      </c>
      <c r="I25" s="269" t="s">
        <v>37</v>
      </c>
      <c r="J25" s="783"/>
      <c r="K25" s="267" t="s">
        <v>35</v>
      </c>
      <c r="L25" s="268" t="s">
        <v>36</v>
      </c>
      <c r="M25" s="269" t="s">
        <v>37</v>
      </c>
      <c r="N25" s="787"/>
      <c r="O25" s="270" t="s">
        <v>38</v>
      </c>
      <c r="P25" s="271" t="s">
        <v>39</v>
      </c>
    </row>
    <row r="26" spans="1:16">
      <c r="A26" s="325">
        <v>1</v>
      </c>
      <c r="B26" s="788">
        <v>2</v>
      </c>
      <c r="C26" s="788"/>
      <c r="D26" s="788"/>
      <c r="E26" s="788"/>
      <c r="F26" s="789"/>
      <c r="G26" s="344">
        <v>3</v>
      </c>
      <c r="H26" s="260">
        <v>4</v>
      </c>
      <c r="I26" s="268">
        <v>5</v>
      </c>
      <c r="J26" s="272">
        <v>6</v>
      </c>
      <c r="K26" s="267">
        <v>7</v>
      </c>
      <c r="L26" s="260">
        <v>8</v>
      </c>
      <c r="M26" s="268">
        <v>9</v>
      </c>
      <c r="N26" s="260">
        <v>10</v>
      </c>
      <c r="O26" s="273" t="s">
        <v>40</v>
      </c>
      <c r="P26" s="274">
        <v>12</v>
      </c>
    </row>
    <row r="27" spans="1:16">
      <c r="A27" s="348" t="s">
        <v>220</v>
      </c>
      <c r="B27" s="819" t="s">
        <v>42</v>
      </c>
      <c r="C27" s="820"/>
      <c r="D27" s="820"/>
      <c r="E27" s="820"/>
      <c r="F27" s="343"/>
      <c r="G27" s="344"/>
      <c r="H27" s="343"/>
      <c r="I27" s="345"/>
      <c r="J27" s="350">
        <f>J28+J34</f>
        <v>40000000</v>
      </c>
      <c r="K27" s="344"/>
      <c r="L27" s="343"/>
      <c r="M27" s="345"/>
      <c r="N27" s="350">
        <f>N28+N34</f>
        <v>38500000</v>
      </c>
      <c r="O27" s="346"/>
      <c r="P27" s="347"/>
    </row>
    <row r="28" spans="1:16">
      <c r="A28" s="326" t="s">
        <v>43</v>
      </c>
      <c r="B28" s="773" t="s">
        <v>44</v>
      </c>
      <c r="C28" s="774"/>
      <c r="D28" s="774"/>
      <c r="E28" s="774"/>
      <c r="F28" s="775"/>
      <c r="G28" s="290"/>
      <c r="H28" s="289"/>
      <c r="I28" s="290"/>
      <c r="J28" s="291">
        <f>J29</f>
        <v>2300000</v>
      </c>
      <c r="K28" s="290"/>
      <c r="L28" s="289"/>
      <c r="M28" s="290"/>
      <c r="N28" s="291">
        <f>N29</f>
        <v>2300000</v>
      </c>
      <c r="O28" s="278"/>
      <c r="P28" s="279"/>
    </row>
    <row r="29" spans="1:16">
      <c r="A29" s="326" t="s">
        <v>118</v>
      </c>
      <c r="B29" s="292" t="s">
        <v>103</v>
      </c>
      <c r="C29" s="293"/>
      <c r="D29" s="293"/>
      <c r="E29" s="293"/>
      <c r="F29" s="294"/>
      <c r="G29" s="290"/>
      <c r="H29" s="289"/>
      <c r="I29" s="290"/>
      <c r="J29" s="299">
        <f>J30</f>
        <v>2300000</v>
      </c>
      <c r="K29" s="290"/>
      <c r="L29" s="289"/>
      <c r="M29" s="290"/>
      <c r="N29" s="299">
        <f>N30</f>
        <v>2300000</v>
      </c>
      <c r="O29" s="278"/>
      <c r="P29" s="279"/>
    </row>
    <row r="30" spans="1:16">
      <c r="A30" s="326" t="s">
        <v>119</v>
      </c>
      <c r="B30" s="292" t="s">
        <v>120</v>
      </c>
      <c r="C30" s="293"/>
      <c r="D30" s="293"/>
      <c r="E30" s="293"/>
      <c r="F30" s="294"/>
      <c r="G30" s="290"/>
      <c r="H30" s="289"/>
      <c r="I30" s="290"/>
      <c r="J30" s="299">
        <f>SUM(J31:J33)</f>
        <v>2300000</v>
      </c>
      <c r="K30" s="290"/>
      <c r="L30" s="289"/>
      <c r="M30" s="290"/>
      <c r="N30" s="299">
        <f>SUM(N31:N33)</f>
        <v>2300000</v>
      </c>
      <c r="O30" s="278"/>
      <c r="P30" s="279"/>
    </row>
    <row r="31" spans="1:16">
      <c r="A31" s="326"/>
      <c r="B31" s="295" t="s">
        <v>104</v>
      </c>
      <c r="C31" s="293"/>
      <c r="D31" s="293"/>
      <c r="E31" s="293"/>
      <c r="F31" s="294"/>
      <c r="G31" s="296" t="s">
        <v>121</v>
      </c>
      <c r="H31" s="297" t="s">
        <v>96</v>
      </c>
      <c r="I31" s="298">
        <v>600000</v>
      </c>
      <c r="J31" s="299">
        <f>G31*I31</f>
        <v>600000</v>
      </c>
      <c r="K31" s="296" t="s">
        <v>121</v>
      </c>
      <c r="L31" s="297" t="s">
        <v>96</v>
      </c>
      <c r="M31" s="298">
        <v>600000</v>
      </c>
      <c r="N31" s="299">
        <f>K31*M31</f>
        <v>600000</v>
      </c>
      <c r="O31" s="278"/>
      <c r="P31" s="279"/>
    </row>
    <row r="32" spans="1:16">
      <c r="A32" s="326"/>
      <c r="B32" s="776" t="s">
        <v>122</v>
      </c>
      <c r="C32" s="777"/>
      <c r="D32" s="293"/>
      <c r="E32" s="293"/>
      <c r="F32" s="294"/>
      <c r="G32" s="296" t="s">
        <v>121</v>
      </c>
      <c r="H32" s="297" t="s">
        <v>96</v>
      </c>
      <c r="I32" s="298">
        <v>500000</v>
      </c>
      <c r="J32" s="299">
        <f>G32*I32</f>
        <v>500000</v>
      </c>
      <c r="K32" s="296" t="s">
        <v>121</v>
      </c>
      <c r="L32" s="297" t="s">
        <v>96</v>
      </c>
      <c r="M32" s="298">
        <v>500000</v>
      </c>
      <c r="N32" s="299">
        <f>K32*M32</f>
        <v>500000</v>
      </c>
      <c r="O32" s="278"/>
      <c r="P32" s="279"/>
    </row>
    <row r="33" spans="1:16">
      <c r="A33" s="327"/>
      <c r="B33" s="300"/>
      <c r="C33" s="301" t="s">
        <v>123</v>
      </c>
      <c r="D33" s="302"/>
      <c r="E33" s="302"/>
      <c r="F33" s="303"/>
      <c r="G33" s="296">
        <v>3</v>
      </c>
      <c r="H33" s="304" t="s">
        <v>96</v>
      </c>
      <c r="I33" s="305">
        <v>400000</v>
      </c>
      <c r="J33" s="306">
        <f>G33*I33</f>
        <v>1200000</v>
      </c>
      <c r="K33" s="296">
        <v>3</v>
      </c>
      <c r="L33" s="304" t="s">
        <v>96</v>
      </c>
      <c r="M33" s="305">
        <v>400000</v>
      </c>
      <c r="N33" s="306">
        <f>K33*M33</f>
        <v>1200000</v>
      </c>
      <c r="O33" s="278"/>
      <c r="P33" s="279"/>
    </row>
    <row r="34" spans="1:16">
      <c r="A34" s="328" t="s">
        <v>105</v>
      </c>
      <c r="B34" s="778" t="s">
        <v>59</v>
      </c>
      <c r="C34" s="779"/>
      <c r="D34" s="779"/>
      <c r="E34" s="779"/>
      <c r="F34" s="303"/>
      <c r="G34" s="304"/>
      <c r="H34" s="304"/>
      <c r="I34" s="304"/>
      <c r="J34" s="307">
        <f>J35+J39+J42+J45+J47</f>
        <v>37700000</v>
      </c>
      <c r="K34" s="304"/>
      <c r="L34" s="304"/>
      <c r="M34" s="304"/>
      <c r="N34" s="307">
        <f>N35+N39+N42+N45+N47</f>
        <v>36200000</v>
      </c>
      <c r="O34" s="278"/>
      <c r="P34" s="279"/>
    </row>
    <row r="35" spans="1:16">
      <c r="A35" s="328" t="s">
        <v>106</v>
      </c>
      <c r="B35" s="778" t="s">
        <v>107</v>
      </c>
      <c r="C35" s="779"/>
      <c r="D35" s="779"/>
      <c r="E35" s="779"/>
      <c r="F35" s="303"/>
      <c r="G35" s="304"/>
      <c r="H35" s="304"/>
      <c r="I35" s="304"/>
      <c r="J35" s="306">
        <f>J36+J38</f>
        <v>2500000</v>
      </c>
      <c r="K35" s="304"/>
      <c r="L35" s="304"/>
      <c r="M35" s="304"/>
      <c r="N35" s="306">
        <f>N36+N38</f>
        <v>2500000</v>
      </c>
      <c r="O35" s="278"/>
      <c r="P35" s="279"/>
    </row>
    <row r="36" spans="1:16">
      <c r="A36" s="328" t="s">
        <v>108</v>
      </c>
      <c r="B36" s="778" t="s">
        <v>124</v>
      </c>
      <c r="C36" s="779"/>
      <c r="D36" s="779"/>
      <c r="E36" s="779"/>
      <c r="F36" s="303"/>
      <c r="G36" s="304"/>
      <c r="H36" s="304"/>
      <c r="I36" s="304"/>
      <c r="J36" s="306">
        <f>SUM(J37:J37)</f>
        <v>750000</v>
      </c>
      <c r="K36" s="304"/>
      <c r="L36" s="304"/>
      <c r="M36" s="304"/>
      <c r="N36" s="306">
        <f>SUM(N37:N37)</f>
        <v>750000</v>
      </c>
      <c r="O36" s="278"/>
      <c r="P36" s="279"/>
    </row>
    <row r="37" spans="1:16">
      <c r="A37" s="328"/>
      <c r="B37" s="780" t="s">
        <v>125</v>
      </c>
      <c r="C37" s="779"/>
      <c r="D37" s="779"/>
      <c r="E37" s="779"/>
      <c r="F37" s="303"/>
      <c r="G37" s="308" t="s">
        <v>126</v>
      </c>
      <c r="H37" s="304" t="s">
        <v>127</v>
      </c>
      <c r="I37" s="304">
        <v>200</v>
      </c>
      <c r="J37" s="309">
        <f>G37*I37</f>
        <v>750000</v>
      </c>
      <c r="K37" s="308" t="s">
        <v>126</v>
      </c>
      <c r="L37" s="304" t="s">
        <v>127</v>
      </c>
      <c r="M37" s="304">
        <v>200</v>
      </c>
      <c r="N37" s="309">
        <f>K37*M37</f>
        <v>750000</v>
      </c>
      <c r="O37" s="278"/>
      <c r="P37" s="279"/>
    </row>
    <row r="38" spans="1:16">
      <c r="A38" s="329"/>
      <c r="B38" s="349" t="s">
        <v>221</v>
      </c>
      <c r="C38" s="331"/>
      <c r="D38" s="331"/>
      <c r="E38" s="331"/>
      <c r="F38" s="302"/>
      <c r="G38" s="308">
        <v>50</v>
      </c>
      <c r="H38" s="304" t="s">
        <v>49</v>
      </c>
      <c r="I38" s="304">
        <v>35000</v>
      </c>
      <c r="J38" s="309">
        <f>G38*I38</f>
        <v>1750000</v>
      </c>
      <c r="K38" s="308">
        <v>50</v>
      </c>
      <c r="L38" s="304" t="s">
        <v>49</v>
      </c>
      <c r="M38" s="304">
        <v>35000</v>
      </c>
      <c r="N38" s="309">
        <f>K38*M38</f>
        <v>1750000</v>
      </c>
      <c r="O38" s="278"/>
      <c r="P38" s="279"/>
    </row>
    <row r="39" spans="1:16">
      <c r="A39" s="329">
        <v>16</v>
      </c>
      <c r="B39" s="310" t="s">
        <v>110</v>
      </c>
      <c r="C39" s="310"/>
      <c r="D39" s="310"/>
      <c r="E39" s="300"/>
      <c r="F39" s="300"/>
      <c r="G39" s="304"/>
      <c r="H39" s="304"/>
      <c r="I39" s="304"/>
      <c r="J39" s="306">
        <f>J40</f>
        <v>1500000</v>
      </c>
      <c r="K39" s="304"/>
      <c r="L39" s="304"/>
      <c r="M39" s="304"/>
      <c r="N39" s="306">
        <f>N40</f>
        <v>0</v>
      </c>
      <c r="O39" s="278"/>
      <c r="P39" s="279"/>
    </row>
    <row r="40" spans="1:16">
      <c r="A40" s="329" t="s">
        <v>109</v>
      </c>
      <c r="B40" s="311" t="s">
        <v>128</v>
      </c>
      <c r="C40" s="300"/>
      <c r="D40" s="300"/>
      <c r="E40" s="300"/>
      <c r="F40" s="300"/>
      <c r="G40" s="304"/>
      <c r="H40" s="304"/>
      <c r="I40" s="304"/>
      <c r="J40" s="306">
        <f>J41</f>
        <v>1500000</v>
      </c>
      <c r="K40" s="304"/>
      <c r="L40" s="304"/>
      <c r="M40" s="304"/>
      <c r="N40" s="306">
        <f>N41</f>
        <v>0</v>
      </c>
      <c r="O40" s="278"/>
      <c r="P40" s="279"/>
    </row>
    <row r="41" spans="1:16">
      <c r="A41" s="329"/>
      <c r="B41" s="311" t="s">
        <v>129</v>
      </c>
      <c r="C41" s="300"/>
      <c r="D41" s="300"/>
      <c r="E41" s="300"/>
      <c r="F41" s="300"/>
      <c r="G41" s="308" t="s">
        <v>130</v>
      </c>
      <c r="H41" s="304" t="s">
        <v>131</v>
      </c>
      <c r="I41" s="305">
        <v>50000</v>
      </c>
      <c r="J41" s="307">
        <f>G41*I41</f>
        <v>1500000</v>
      </c>
      <c r="K41" s="308">
        <v>0</v>
      </c>
      <c r="L41" s="304" t="s">
        <v>131</v>
      </c>
      <c r="M41" s="305">
        <v>0</v>
      </c>
      <c r="N41" s="306">
        <f>K41*M41</f>
        <v>0</v>
      </c>
      <c r="O41" s="278">
        <f>N41-J41</f>
        <v>-1500000</v>
      </c>
      <c r="P41" s="352"/>
    </row>
    <row r="42" spans="1:16">
      <c r="A42" s="329" t="s">
        <v>111</v>
      </c>
      <c r="B42" s="300" t="s">
        <v>112</v>
      </c>
      <c r="C42" s="300"/>
      <c r="D42" s="300"/>
      <c r="E42" s="300"/>
      <c r="F42" s="300"/>
      <c r="G42" s="304"/>
      <c r="H42" s="304"/>
      <c r="I42" s="304"/>
      <c r="J42" s="307">
        <f>J43</f>
        <v>7920000</v>
      </c>
      <c r="K42" s="304"/>
      <c r="L42" s="304"/>
      <c r="M42" s="304"/>
      <c r="N42" s="307">
        <f>N43</f>
        <v>7920000</v>
      </c>
      <c r="O42" s="278"/>
      <c r="P42" s="279"/>
    </row>
    <row r="43" spans="1:16">
      <c r="A43" s="329" t="s">
        <v>113</v>
      </c>
      <c r="B43" s="300" t="s">
        <v>132</v>
      </c>
      <c r="C43" s="300"/>
      <c r="D43" s="300"/>
      <c r="E43" s="300"/>
      <c r="F43" s="300"/>
      <c r="G43" s="304"/>
      <c r="H43" s="304"/>
      <c r="I43" s="304"/>
      <c r="J43" s="306">
        <f>J44</f>
        <v>7920000</v>
      </c>
      <c r="K43" s="304"/>
      <c r="L43" s="304"/>
      <c r="M43" s="304"/>
      <c r="N43" s="306">
        <f>N44</f>
        <v>7920000</v>
      </c>
      <c r="O43" s="278"/>
      <c r="P43" s="279"/>
    </row>
    <row r="44" spans="1:16">
      <c r="A44" s="330"/>
      <c r="B44" s="312" t="s">
        <v>223</v>
      </c>
      <c r="C44" s="313"/>
      <c r="D44" s="300"/>
      <c r="E44" s="300"/>
      <c r="F44" s="300"/>
      <c r="G44" s="308" t="s">
        <v>222</v>
      </c>
      <c r="H44" s="304" t="s">
        <v>114</v>
      </c>
      <c r="I44" s="305">
        <v>110000</v>
      </c>
      <c r="J44" s="309">
        <f>G44*I44</f>
        <v>7920000</v>
      </c>
      <c r="K44" s="308" t="s">
        <v>222</v>
      </c>
      <c r="L44" s="304" t="s">
        <v>114</v>
      </c>
      <c r="M44" s="305">
        <v>110000</v>
      </c>
      <c r="N44" s="309">
        <f>K44*M44</f>
        <v>7920000</v>
      </c>
      <c r="O44" s="278"/>
      <c r="P44" s="279"/>
    </row>
    <row r="45" spans="1:16">
      <c r="A45" s="331" t="s">
        <v>133</v>
      </c>
      <c r="B45" s="314" t="s">
        <v>134</v>
      </c>
      <c r="C45" s="313"/>
      <c r="D45" s="300"/>
      <c r="E45" s="300"/>
      <c r="F45" s="300"/>
      <c r="G45" s="304"/>
      <c r="H45" s="304"/>
      <c r="I45" s="304"/>
      <c r="J45" s="315">
        <f>J46</f>
        <v>10780000</v>
      </c>
      <c r="K45" s="304"/>
      <c r="L45" s="304"/>
      <c r="M45" s="304"/>
      <c r="N45" s="315">
        <f>N46</f>
        <v>10780000</v>
      </c>
      <c r="O45" s="281"/>
      <c r="P45" s="282"/>
    </row>
    <row r="46" spans="1:16">
      <c r="A46" s="330"/>
      <c r="B46" s="312" t="s">
        <v>135</v>
      </c>
      <c r="C46" s="313"/>
      <c r="D46" s="300"/>
      <c r="E46" s="300"/>
      <c r="F46" s="300"/>
      <c r="G46" s="308" t="s">
        <v>121</v>
      </c>
      <c r="H46" s="304" t="s">
        <v>136</v>
      </c>
      <c r="I46" s="305">
        <v>10780000</v>
      </c>
      <c r="J46" s="306">
        <f>G46*I46</f>
        <v>10780000</v>
      </c>
      <c r="K46" s="308" t="s">
        <v>121</v>
      </c>
      <c r="L46" s="304" t="s">
        <v>136</v>
      </c>
      <c r="M46" s="305">
        <v>10780000</v>
      </c>
      <c r="N46" s="306">
        <f>K46*M46</f>
        <v>10780000</v>
      </c>
      <c r="O46" s="278"/>
      <c r="P46" s="279"/>
    </row>
    <row r="47" spans="1:16">
      <c r="A47" s="331" t="s">
        <v>115</v>
      </c>
      <c r="B47" s="312" t="s">
        <v>137</v>
      </c>
      <c r="C47" s="313"/>
      <c r="D47" s="300"/>
      <c r="E47" s="300"/>
      <c r="F47" s="300"/>
      <c r="G47" s="304"/>
      <c r="H47" s="304"/>
      <c r="I47" s="304"/>
      <c r="J47" s="307">
        <f>J48</f>
        <v>15000000</v>
      </c>
      <c r="K47" s="304"/>
      <c r="L47" s="304"/>
      <c r="M47" s="304"/>
      <c r="N47" s="307">
        <f>N48</f>
        <v>15000000</v>
      </c>
      <c r="O47" s="278"/>
      <c r="P47" s="279"/>
    </row>
    <row r="48" spans="1:16">
      <c r="A48" s="332" t="s">
        <v>115</v>
      </c>
      <c r="B48" s="312" t="s">
        <v>138</v>
      </c>
      <c r="C48" s="313"/>
      <c r="D48" s="300"/>
      <c r="E48" s="300"/>
      <c r="F48" s="300"/>
      <c r="G48" s="304"/>
      <c r="H48" s="304"/>
      <c r="I48" s="304"/>
      <c r="J48" s="306">
        <f>J49</f>
        <v>15000000</v>
      </c>
      <c r="K48" s="304"/>
      <c r="L48" s="304"/>
      <c r="M48" s="304"/>
      <c r="N48" s="306">
        <f>N49</f>
        <v>15000000</v>
      </c>
      <c r="O48" s="283"/>
      <c r="P48" s="284"/>
    </row>
    <row r="49" spans="1:17">
      <c r="A49" s="330"/>
      <c r="B49" s="312" t="s">
        <v>139</v>
      </c>
      <c r="C49" s="313"/>
      <c r="D49" s="300"/>
      <c r="E49" s="300"/>
      <c r="F49" s="300"/>
      <c r="G49" s="304">
        <v>12</v>
      </c>
      <c r="H49" s="304" t="s">
        <v>116</v>
      </c>
      <c r="I49" s="305">
        <v>1250000</v>
      </c>
      <c r="J49" s="306">
        <f>G49*I49</f>
        <v>15000000</v>
      </c>
      <c r="K49" s="304">
        <v>12</v>
      </c>
      <c r="L49" s="304" t="s">
        <v>116</v>
      </c>
      <c r="M49" s="305">
        <v>1250000</v>
      </c>
      <c r="N49" s="306">
        <f>K49*M49</f>
        <v>15000000</v>
      </c>
      <c r="O49" s="283"/>
      <c r="P49" s="284"/>
    </row>
    <row r="50" spans="1:17">
      <c r="A50" s="330"/>
      <c r="B50" s="312" t="s">
        <v>140</v>
      </c>
      <c r="C50" s="313"/>
      <c r="D50" s="313"/>
      <c r="E50" s="300"/>
      <c r="F50" s="300"/>
      <c r="G50" s="304"/>
      <c r="H50" s="304"/>
      <c r="I50" s="304"/>
      <c r="J50" s="316"/>
      <c r="K50" s="304"/>
      <c r="L50" s="304"/>
      <c r="M50" s="304"/>
      <c r="N50" s="316"/>
      <c r="O50" s="278"/>
      <c r="P50" s="279"/>
    </row>
    <row r="51" spans="1:17">
      <c r="A51" s="333"/>
      <c r="B51" s="285"/>
      <c r="C51" s="285"/>
      <c r="D51" s="285"/>
      <c r="E51" s="285"/>
      <c r="F51" s="285"/>
      <c r="G51" s="275"/>
      <c r="H51" s="276"/>
      <c r="I51" s="277"/>
      <c r="J51" s="280"/>
      <c r="K51" s="275"/>
      <c r="L51" s="276"/>
      <c r="M51" s="277"/>
      <c r="N51" s="280"/>
      <c r="O51" s="278"/>
      <c r="P51" s="279"/>
    </row>
    <row r="52" spans="1:17" ht="16.5" thickBot="1">
      <c r="A52" s="790"/>
      <c r="B52" s="791"/>
      <c r="C52" s="791"/>
      <c r="D52" s="791"/>
      <c r="E52" s="791"/>
      <c r="F52" s="791"/>
      <c r="G52" s="791"/>
      <c r="H52" s="791"/>
      <c r="I52" s="792"/>
      <c r="J52" s="351">
        <f>J27</f>
        <v>40000000</v>
      </c>
      <c r="K52" s="287"/>
      <c r="L52" s="287"/>
      <c r="M52" s="287"/>
      <c r="N52" s="353">
        <f>N27</f>
        <v>38500000</v>
      </c>
      <c r="O52" s="287">
        <f>N52*100%/J52</f>
        <v>0.96250000000000002</v>
      </c>
      <c r="P52" s="287"/>
    </row>
    <row r="53" spans="1:17" s="13" customFormat="1" ht="12.7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9"/>
      <c r="N53" s="68"/>
      <c r="O53" s="68"/>
      <c r="P53" s="70"/>
      <c r="Q53" s="18"/>
    </row>
    <row r="54" spans="1:17" s="13" customFormat="1" ht="12.75">
      <c r="A54" s="64"/>
      <c r="B54" s="679" t="s">
        <v>380</v>
      </c>
      <c r="C54" s="679"/>
      <c r="D54" s="679"/>
      <c r="E54" s="72"/>
      <c r="F54" s="72"/>
      <c r="G54" s="679"/>
      <c r="H54" s="679"/>
      <c r="I54" s="679"/>
      <c r="J54" s="73"/>
      <c r="K54" s="72"/>
      <c r="L54" s="72"/>
      <c r="M54" s="74"/>
      <c r="N54" s="679" t="s">
        <v>191</v>
      </c>
      <c r="O54" s="679"/>
      <c r="P54" s="75"/>
      <c r="Q54" s="18"/>
    </row>
    <row r="55" spans="1:17" s="13" customFormat="1" ht="12.75">
      <c r="A55" s="64"/>
      <c r="B55" s="679" t="s">
        <v>377</v>
      </c>
      <c r="C55" s="679"/>
      <c r="D55" s="679"/>
      <c r="E55" s="72"/>
      <c r="F55" s="72"/>
      <c r="G55" s="767"/>
      <c r="H55" s="767"/>
      <c r="I55" s="767"/>
      <c r="J55" s="73"/>
      <c r="K55" s="72"/>
      <c r="L55" s="72"/>
      <c r="M55" s="74"/>
      <c r="N55" s="768" t="s">
        <v>48</v>
      </c>
      <c r="O55" s="768"/>
      <c r="P55" s="76"/>
      <c r="Q55" s="18"/>
    </row>
    <row r="56" spans="1:17" s="13" customFormat="1" ht="12.75">
      <c r="A56" s="64"/>
      <c r="B56" s="679" t="s">
        <v>13</v>
      </c>
      <c r="C56" s="679"/>
      <c r="D56" s="679"/>
      <c r="E56" s="72"/>
      <c r="F56" s="72"/>
      <c r="G56" s="767"/>
      <c r="H56" s="767"/>
      <c r="I56" s="767"/>
      <c r="J56" s="72"/>
      <c r="K56" s="72"/>
      <c r="L56" s="72"/>
      <c r="M56" s="74"/>
      <c r="N56" s="768"/>
      <c r="O56" s="768"/>
      <c r="P56" s="76"/>
      <c r="Q56" s="18"/>
    </row>
    <row r="57" spans="1:17" s="13" customFormat="1" ht="12.75">
      <c r="A57" s="64"/>
      <c r="B57" s="72"/>
      <c r="C57" s="72"/>
      <c r="D57" s="72"/>
      <c r="E57" s="72"/>
      <c r="F57" s="72"/>
      <c r="G57" s="77"/>
      <c r="H57" s="77"/>
      <c r="I57" s="77"/>
      <c r="J57" s="72"/>
      <c r="K57" s="72"/>
      <c r="L57" s="72"/>
      <c r="M57" s="74"/>
      <c r="N57" s="77"/>
      <c r="O57" s="77"/>
      <c r="P57" s="78"/>
      <c r="Q57" s="18"/>
    </row>
    <row r="58" spans="1:17" s="13" customFormat="1" ht="12.75">
      <c r="A58" s="64"/>
      <c r="B58" s="72"/>
      <c r="C58" s="72"/>
      <c r="D58" s="72"/>
      <c r="E58" s="72"/>
      <c r="F58" s="72"/>
      <c r="G58" s="77"/>
      <c r="H58" s="77"/>
      <c r="I58" s="77"/>
      <c r="J58" s="72"/>
      <c r="K58" s="72"/>
      <c r="L58" s="72"/>
      <c r="M58" s="74"/>
      <c r="N58" s="77"/>
      <c r="O58" s="77"/>
      <c r="P58" s="78"/>
      <c r="Q58" s="18"/>
    </row>
    <row r="59" spans="1:17" s="13" customFormat="1" ht="12.75">
      <c r="A59" s="64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4"/>
      <c r="N59" s="72"/>
      <c r="O59" s="72"/>
      <c r="P59" s="75"/>
      <c r="Q59" s="18"/>
    </row>
    <row r="60" spans="1:17" s="65" customFormat="1" ht="12.75">
      <c r="A60" s="64"/>
      <c r="B60" s="678" t="s">
        <v>378</v>
      </c>
      <c r="C60" s="678"/>
      <c r="D60" s="678"/>
      <c r="E60" s="72"/>
      <c r="F60" s="72"/>
      <c r="G60" s="769"/>
      <c r="H60" s="769"/>
      <c r="I60" s="769"/>
      <c r="J60" s="79"/>
      <c r="K60" s="72"/>
      <c r="L60" s="72"/>
      <c r="M60" s="74"/>
      <c r="N60" s="769" t="s">
        <v>117</v>
      </c>
      <c r="O60" s="769"/>
      <c r="P60" s="80"/>
    </row>
    <row r="61" spans="1:17" s="65" customFormat="1" ht="15" customHeight="1">
      <c r="A61" s="64"/>
      <c r="B61" s="679" t="s">
        <v>379</v>
      </c>
      <c r="C61" s="679"/>
      <c r="D61" s="679"/>
      <c r="E61" s="72"/>
      <c r="F61" s="72"/>
      <c r="G61" s="770"/>
      <c r="H61" s="770"/>
      <c r="I61" s="770"/>
      <c r="J61" s="81"/>
      <c r="K61" s="72"/>
      <c r="L61" s="72"/>
      <c r="M61" s="74"/>
      <c r="N61" s="770" t="s">
        <v>192</v>
      </c>
      <c r="O61" s="770"/>
      <c r="P61" s="82"/>
    </row>
    <row r="62" spans="1:17" s="13" customFormat="1" ht="13.5" thickBot="1">
      <c r="A62" s="83"/>
      <c r="B62" s="515"/>
      <c r="C62" s="515"/>
      <c r="D62" s="515"/>
      <c r="E62" s="84"/>
      <c r="F62" s="84"/>
      <c r="G62" s="84"/>
      <c r="H62" s="84"/>
      <c r="I62" s="84"/>
      <c r="J62" s="84"/>
      <c r="K62" s="84"/>
      <c r="L62" s="84"/>
      <c r="M62" s="85"/>
      <c r="N62" s="84"/>
      <c r="O62" s="84"/>
      <c r="P62" s="86"/>
    </row>
    <row r="63" spans="1:17">
      <c r="G63" s="781"/>
      <c r="H63" s="781"/>
      <c r="I63" s="781"/>
      <c r="J63" s="781"/>
      <c r="N63" s="772"/>
      <c r="O63" s="772"/>
    </row>
    <row r="64" spans="1:17">
      <c r="G64" s="781"/>
      <c r="H64" s="781"/>
      <c r="I64" s="781"/>
      <c r="J64" s="781"/>
    </row>
    <row r="65" spans="7:15">
      <c r="N65" s="288"/>
      <c r="O65" s="288"/>
    </row>
    <row r="69" spans="7:15">
      <c r="G69" s="771"/>
      <c r="H69" s="771"/>
      <c r="I69" s="771"/>
      <c r="J69" s="771"/>
      <c r="N69" s="771"/>
      <c r="O69" s="771"/>
    </row>
    <row r="70" spans="7:15">
      <c r="G70" s="772"/>
      <c r="H70" s="772"/>
      <c r="I70" s="772"/>
      <c r="J70" s="772"/>
      <c r="N70" s="772"/>
      <c r="O70" s="772"/>
    </row>
  </sheetData>
  <mergeCells count="71">
    <mergeCell ref="A18:B18"/>
    <mergeCell ref="B27:E27"/>
    <mergeCell ref="G54:I54"/>
    <mergeCell ref="N54:O54"/>
    <mergeCell ref="A17:B17"/>
    <mergeCell ref="C17:F17"/>
    <mergeCell ref="G17:J17"/>
    <mergeCell ref="K17:M17"/>
    <mergeCell ref="N17:O17"/>
    <mergeCell ref="A21:P21"/>
    <mergeCell ref="A23:A25"/>
    <mergeCell ref="B23:F25"/>
    <mergeCell ref="G23:J23"/>
    <mergeCell ref="K23:N23"/>
    <mergeCell ref="O23:P24"/>
    <mergeCell ref="G24:I24"/>
    <mergeCell ref="K15:M15"/>
    <mergeCell ref="N15:P15"/>
    <mergeCell ref="C16:F16"/>
    <mergeCell ref="G16:J16"/>
    <mergeCell ref="K16:M16"/>
    <mergeCell ref="N16:P16"/>
    <mergeCell ref="A11:P11"/>
    <mergeCell ref="M1:N1"/>
    <mergeCell ref="M2:N2"/>
    <mergeCell ref="O2:P2"/>
    <mergeCell ref="O3:P4"/>
    <mergeCell ref="A5:B5"/>
    <mergeCell ref="B26:F26"/>
    <mergeCell ref="A52:I52"/>
    <mergeCell ref="A12:B13"/>
    <mergeCell ref="C12:J12"/>
    <mergeCell ref="K12:P12"/>
    <mergeCell ref="C13:F13"/>
    <mergeCell ref="G13:J13"/>
    <mergeCell ref="K13:M13"/>
    <mergeCell ref="N13:P13"/>
    <mergeCell ref="A14:B14"/>
    <mergeCell ref="C14:F14"/>
    <mergeCell ref="G14:J14"/>
    <mergeCell ref="K14:M14"/>
    <mergeCell ref="N14:P14"/>
    <mergeCell ref="C15:F15"/>
    <mergeCell ref="G15:J15"/>
    <mergeCell ref="N60:O60"/>
    <mergeCell ref="G61:I61"/>
    <mergeCell ref="N61:O61"/>
    <mergeCell ref="J24:J25"/>
    <mergeCell ref="K24:M24"/>
    <mergeCell ref="N24:N25"/>
    <mergeCell ref="G69:J69"/>
    <mergeCell ref="N69:O69"/>
    <mergeCell ref="G70:J70"/>
    <mergeCell ref="N70:O70"/>
    <mergeCell ref="B28:F28"/>
    <mergeCell ref="B32:C32"/>
    <mergeCell ref="B34:E34"/>
    <mergeCell ref="B35:E35"/>
    <mergeCell ref="B36:E36"/>
    <mergeCell ref="B37:E37"/>
    <mergeCell ref="G64:J64"/>
    <mergeCell ref="G63:J63"/>
    <mergeCell ref="N63:O63"/>
    <mergeCell ref="G55:I56"/>
    <mergeCell ref="N55:O56"/>
    <mergeCell ref="G60:I60"/>
    <mergeCell ref="B54:D54"/>
    <mergeCell ref="B60:D60"/>
    <mergeCell ref="B55:D55"/>
    <mergeCell ref="B56:D56"/>
    <mergeCell ref="B61:D61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"/>
  <sheetViews>
    <sheetView topLeftCell="E31" workbookViewId="0">
      <selection activeCell="P58" sqref="P58"/>
    </sheetView>
  </sheetViews>
  <sheetFormatPr defaultRowHeight="15"/>
  <cols>
    <col min="1" max="1" width="12.85546875" style="13" customWidth="1"/>
    <col min="2" max="2" width="3.28515625" style="13" customWidth="1"/>
    <col min="3" max="3" width="2.28515625" style="13" customWidth="1"/>
    <col min="4" max="4" width="22.28515625" style="13" customWidth="1"/>
    <col min="5" max="5" width="17.5703125" style="13" customWidth="1"/>
    <col min="6" max="6" width="18.140625" style="13" customWidth="1"/>
    <col min="7" max="7" width="10.5703125" style="13" customWidth="1"/>
    <col min="8" max="8" width="8.140625" style="13" customWidth="1"/>
    <col min="9" max="9" width="12.140625" style="13" customWidth="1"/>
    <col min="10" max="10" width="29" style="13" customWidth="1"/>
    <col min="11" max="11" width="12.42578125" style="13" customWidth="1"/>
    <col min="12" max="12" width="9.7109375" style="13" customWidth="1"/>
    <col min="13" max="13" width="16.5703125" style="13" customWidth="1"/>
    <col min="14" max="14" width="18.42578125" style="13" customWidth="1"/>
    <col min="15" max="15" width="16.85546875" style="13" customWidth="1"/>
    <col min="16" max="16" width="10.85546875" style="13" customWidth="1"/>
  </cols>
  <sheetData>
    <row r="1" spans="1:16">
      <c r="A1" s="1"/>
      <c r="B1" s="2"/>
      <c r="C1" s="2"/>
      <c r="D1" s="2"/>
      <c r="E1" s="2"/>
      <c r="F1" s="2"/>
      <c r="G1" s="2"/>
      <c r="H1" s="2"/>
      <c r="I1" s="116" t="s">
        <v>0</v>
      </c>
      <c r="J1" s="2"/>
      <c r="K1" s="2"/>
      <c r="L1" s="2"/>
      <c r="M1" s="689"/>
      <c r="N1" s="690"/>
      <c r="O1" s="4"/>
      <c r="P1" s="5"/>
    </row>
    <row r="2" spans="1:16">
      <c r="A2" s="7"/>
      <c r="B2" s="8"/>
      <c r="C2" s="8"/>
      <c r="D2" s="8"/>
      <c r="E2" s="8"/>
      <c r="F2" s="8"/>
      <c r="G2" s="8"/>
      <c r="H2" s="8"/>
      <c r="I2" s="117" t="s">
        <v>1</v>
      </c>
      <c r="J2" s="8"/>
      <c r="K2" s="8"/>
      <c r="L2" s="8"/>
      <c r="M2" s="691"/>
      <c r="N2" s="692"/>
      <c r="O2" s="693" t="s">
        <v>2</v>
      </c>
      <c r="P2" s="692"/>
    </row>
    <row r="3" spans="1:16">
      <c r="A3" s="10"/>
      <c r="B3" s="11"/>
      <c r="C3" s="11"/>
      <c r="D3" s="11"/>
      <c r="E3" s="11"/>
      <c r="F3" s="11"/>
      <c r="G3" s="11"/>
      <c r="H3" s="11"/>
      <c r="I3" s="117" t="s">
        <v>3</v>
      </c>
      <c r="J3" s="11"/>
      <c r="K3" s="11"/>
      <c r="L3" s="11"/>
      <c r="M3" s="11"/>
      <c r="N3" s="12"/>
      <c r="O3" s="694" t="s">
        <v>4</v>
      </c>
      <c r="P3" s="695"/>
    </row>
    <row r="4" spans="1:16" ht="15.75" thickBot="1">
      <c r="A4" s="14"/>
      <c r="B4" s="15"/>
      <c r="C4" s="15"/>
      <c r="D4" s="15"/>
      <c r="E4" s="15"/>
      <c r="F4" s="15"/>
      <c r="G4" s="15"/>
      <c r="H4" s="15"/>
      <c r="I4" s="16" t="s">
        <v>50</v>
      </c>
      <c r="J4" s="15"/>
      <c r="K4" s="15"/>
      <c r="L4" s="15"/>
      <c r="M4" s="15"/>
      <c r="N4" s="17"/>
      <c r="O4" s="696"/>
      <c r="P4" s="697"/>
    </row>
    <row r="5" spans="1:16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>
      <c r="A6" s="698" t="s">
        <v>5</v>
      </c>
      <c r="B6" s="699"/>
      <c r="C6" s="21" t="s">
        <v>6</v>
      </c>
      <c r="D6" s="119">
        <v>1209</v>
      </c>
      <c r="E6" s="119"/>
      <c r="F6" s="19" t="s">
        <v>7</v>
      </c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16">
      <c r="A7" s="118" t="s">
        <v>8</v>
      </c>
      <c r="B7" s="119"/>
      <c r="C7" s="21" t="s">
        <v>6</v>
      </c>
      <c r="D7" s="119">
        <v>120901</v>
      </c>
      <c r="E7" s="119"/>
      <c r="F7" s="19" t="s">
        <v>9</v>
      </c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>
      <c r="A8" s="118" t="s">
        <v>10</v>
      </c>
      <c r="B8" s="119"/>
      <c r="C8" s="21" t="s">
        <v>6</v>
      </c>
      <c r="D8" s="121" t="s">
        <v>53</v>
      </c>
      <c r="E8" s="119"/>
      <c r="F8" s="25" t="s">
        <v>54</v>
      </c>
      <c r="G8" s="19"/>
      <c r="H8" s="19"/>
      <c r="I8" s="19"/>
      <c r="J8" s="19"/>
      <c r="K8" s="19"/>
      <c r="L8" s="19"/>
      <c r="M8" s="19"/>
      <c r="N8" s="19"/>
      <c r="O8" s="19"/>
      <c r="P8" s="20"/>
    </row>
    <row r="9" spans="1:16">
      <c r="A9" s="118" t="s">
        <v>11</v>
      </c>
      <c r="B9" s="119"/>
      <c r="C9" s="21" t="s">
        <v>6</v>
      </c>
      <c r="D9" s="24" t="s">
        <v>245</v>
      </c>
      <c r="E9" s="119"/>
      <c r="F9" s="25" t="s">
        <v>246</v>
      </c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>
      <c r="A10" s="118" t="s">
        <v>12</v>
      </c>
      <c r="B10" s="119"/>
      <c r="C10" s="21" t="s">
        <v>6</v>
      </c>
      <c r="D10" s="119" t="s">
        <v>9</v>
      </c>
      <c r="E10" s="1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6">
      <c r="A11" s="26" t="s">
        <v>14</v>
      </c>
      <c r="B11" s="119"/>
      <c r="C11" s="21" t="s">
        <v>6</v>
      </c>
      <c r="D11" s="119" t="s">
        <v>46</v>
      </c>
      <c r="E11" s="1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6">
      <c r="A12" s="26"/>
      <c r="B12" s="119"/>
      <c r="C12" s="21"/>
      <c r="D12" s="1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1:16">
      <c r="A13" s="686" t="s">
        <v>15</v>
      </c>
      <c r="B13" s="687"/>
      <c r="C13" s="687"/>
      <c r="D13" s="687"/>
      <c r="E13" s="687"/>
      <c r="F13" s="687"/>
      <c r="G13" s="687"/>
      <c r="H13" s="687"/>
      <c r="I13" s="687"/>
      <c r="J13" s="687"/>
      <c r="K13" s="687"/>
      <c r="L13" s="687"/>
      <c r="M13" s="687"/>
      <c r="N13" s="687"/>
      <c r="O13" s="687"/>
      <c r="P13" s="688"/>
    </row>
    <row r="14" spans="1:16">
      <c r="A14" s="700" t="s">
        <v>16</v>
      </c>
      <c r="B14" s="701"/>
      <c r="C14" s="704" t="s">
        <v>17</v>
      </c>
      <c r="D14" s="705"/>
      <c r="E14" s="705"/>
      <c r="F14" s="705"/>
      <c r="G14" s="705"/>
      <c r="H14" s="705"/>
      <c r="I14" s="705"/>
      <c r="J14" s="706"/>
      <c r="K14" s="704" t="s">
        <v>18</v>
      </c>
      <c r="L14" s="705"/>
      <c r="M14" s="705"/>
      <c r="N14" s="705"/>
      <c r="O14" s="705"/>
      <c r="P14" s="707"/>
    </row>
    <row r="15" spans="1:16">
      <c r="A15" s="702"/>
      <c r="B15" s="703"/>
      <c r="C15" s="704" t="s">
        <v>19</v>
      </c>
      <c r="D15" s="705"/>
      <c r="E15" s="705"/>
      <c r="F15" s="705"/>
      <c r="G15" s="704" t="s">
        <v>20</v>
      </c>
      <c r="H15" s="705"/>
      <c r="I15" s="705"/>
      <c r="J15" s="706"/>
      <c r="K15" s="704" t="s">
        <v>19</v>
      </c>
      <c r="L15" s="705"/>
      <c r="M15" s="706"/>
      <c r="N15" s="704" t="s">
        <v>20</v>
      </c>
      <c r="O15" s="705"/>
      <c r="P15" s="707"/>
    </row>
    <row r="16" spans="1:16" s="13" customFormat="1" ht="12.75" customHeight="1">
      <c r="A16" s="721" t="s">
        <v>21</v>
      </c>
      <c r="B16" s="685"/>
      <c r="C16" s="683" t="s">
        <v>201</v>
      </c>
      <c r="D16" s="684"/>
      <c r="E16" s="684"/>
      <c r="F16" s="685"/>
      <c r="G16" s="683" t="s">
        <v>201</v>
      </c>
      <c r="H16" s="684"/>
      <c r="I16" s="684"/>
      <c r="J16" s="685"/>
      <c r="K16" s="708">
        <v>0.7</v>
      </c>
      <c r="L16" s="709"/>
      <c r="M16" s="710"/>
      <c r="N16" s="708">
        <v>0.7</v>
      </c>
      <c r="O16" s="709"/>
      <c r="P16" s="710"/>
    </row>
    <row r="17" spans="1:16" s="13" customFormat="1" ht="12.75" customHeight="1">
      <c r="A17" s="205"/>
      <c r="B17" s="203"/>
      <c r="C17" s="683" t="s">
        <v>202</v>
      </c>
      <c r="D17" s="684"/>
      <c r="E17" s="684"/>
      <c r="F17" s="685"/>
      <c r="G17" s="683" t="s">
        <v>202</v>
      </c>
      <c r="H17" s="684"/>
      <c r="I17" s="684"/>
      <c r="J17" s="685"/>
      <c r="K17" s="708">
        <v>0.8</v>
      </c>
      <c r="L17" s="709"/>
      <c r="M17" s="710"/>
      <c r="N17" s="708">
        <v>0.8</v>
      </c>
      <c r="O17" s="709"/>
      <c r="P17" s="710"/>
    </row>
    <row r="18" spans="1:16" s="13" customFormat="1" ht="12.75" customHeight="1">
      <c r="A18" s="205"/>
      <c r="B18" s="203"/>
      <c r="C18" s="683" t="s">
        <v>203</v>
      </c>
      <c r="D18" s="684"/>
      <c r="E18" s="684"/>
      <c r="F18" s="685"/>
      <c r="G18" s="683" t="s">
        <v>203</v>
      </c>
      <c r="H18" s="684"/>
      <c r="I18" s="684"/>
      <c r="J18" s="685"/>
      <c r="K18" s="708">
        <v>1</v>
      </c>
      <c r="L18" s="709"/>
      <c r="M18" s="710"/>
      <c r="N18" s="708">
        <v>1</v>
      </c>
      <c r="O18" s="709"/>
      <c r="P18" s="710"/>
    </row>
    <row r="19" spans="1:16" s="13" customFormat="1" ht="16.5" customHeight="1">
      <c r="A19" s="711" t="s">
        <v>22</v>
      </c>
      <c r="B19" s="712"/>
      <c r="C19" s="683" t="s">
        <v>23</v>
      </c>
      <c r="D19" s="684"/>
      <c r="E19" s="684"/>
      <c r="F19" s="685"/>
      <c r="G19" s="683" t="s">
        <v>23</v>
      </c>
      <c r="H19" s="684"/>
      <c r="I19" s="684"/>
      <c r="J19" s="685"/>
      <c r="K19" s="675">
        <f>J31</f>
        <v>430000000</v>
      </c>
      <c r="L19" s="676"/>
      <c r="M19" s="677"/>
      <c r="N19" s="675">
        <f>N31</f>
        <v>468078000</v>
      </c>
      <c r="O19" s="676"/>
      <c r="P19" s="857"/>
    </row>
    <row r="20" spans="1:16" s="13" customFormat="1" ht="16.5" customHeight="1">
      <c r="A20" s="818" t="s">
        <v>24</v>
      </c>
      <c r="B20" s="674"/>
      <c r="C20" s="854" t="s">
        <v>241</v>
      </c>
      <c r="D20" s="855"/>
      <c r="E20" s="855"/>
      <c r="F20" s="855"/>
      <c r="G20" s="854" t="s">
        <v>241</v>
      </c>
      <c r="H20" s="855"/>
      <c r="I20" s="855"/>
      <c r="J20" s="855"/>
      <c r="K20" s="708" t="s">
        <v>324</v>
      </c>
      <c r="L20" s="709"/>
      <c r="M20" s="710"/>
      <c r="N20" s="708" t="s">
        <v>324</v>
      </c>
      <c r="O20" s="709"/>
      <c r="P20" s="710"/>
    </row>
    <row r="21" spans="1:16" ht="15" customHeight="1">
      <c r="A21" s="711"/>
      <c r="B21" s="712"/>
      <c r="C21" s="683" t="s">
        <v>242</v>
      </c>
      <c r="D21" s="684"/>
      <c r="E21" s="684"/>
      <c r="F21" s="685"/>
      <c r="G21" s="683" t="s">
        <v>242</v>
      </c>
      <c r="H21" s="684"/>
      <c r="I21" s="684"/>
      <c r="J21" s="685"/>
      <c r="K21" s="708" t="s">
        <v>325</v>
      </c>
      <c r="L21" s="709"/>
      <c r="M21" s="710"/>
      <c r="N21" s="708" t="s">
        <v>325</v>
      </c>
      <c r="O21" s="709"/>
      <c r="P21" s="710"/>
    </row>
    <row r="22" spans="1:16" ht="15" customHeight="1">
      <c r="A22" s="818" t="s">
        <v>25</v>
      </c>
      <c r="B22" s="674"/>
      <c r="C22" s="854" t="s">
        <v>243</v>
      </c>
      <c r="D22" s="855"/>
      <c r="E22" s="855"/>
      <c r="F22" s="855"/>
      <c r="G22" s="854" t="s">
        <v>243</v>
      </c>
      <c r="H22" s="855"/>
      <c r="I22" s="855"/>
      <c r="J22" s="855"/>
      <c r="K22" s="856" t="s">
        <v>247</v>
      </c>
      <c r="L22" s="719"/>
      <c r="M22" s="720"/>
      <c r="N22" s="856" t="s">
        <v>247</v>
      </c>
      <c r="O22" s="719"/>
      <c r="P22" s="720"/>
    </row>
    <row r="23" spans="1:16" ht="15" customHeight="1">
      <c r="A23" s="681"/>
      <c r="B23" s="682"/>
      <c r="C23" s="683" t="s">
        <v>244</v>
      </c>
      <c r="D23" s="684"/>
      <c r="E23" s="684"/>
      <c r="F23" s="685"/>
      <c r="G23" s="683" t="s">
        <v>244</v>
      </c>
      <c r="H23" s="684"/>
      <c r="I23" s="684"/>
      <c r="J23" s="685"/>
      <c r="K23" s="856" t="s">
        <v>247</v>
      </c>
      <c r="L23" s="719"/>
      <c r="M23" s="720"/>
      <c r="N23" s="856" t="s">
        <v>247</v>
      </c>
      <c r="O23" s="719"/>
      <c r="P23" s="720"/>
    </row>
    <row r="24" spans="1:16">
      <c r="A24" s="30" t="s">
        <v>26</v>
      </c>
      <c r="B24" s="31"/>
      <c r="C24" s="32"/>
      <c r="D24" s="31"/>
      <c r="E24" s="33" t="s">
        <v>47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</row>
    <row r="25" spans="1:16" ht="15.75" thickBot="1">
      <c r="A25" s="722" t="s">
        <v>27</v>
      </c>
      <c r="B25" s="723"/>
      <c r="C25" s="723"/>
      <c r="D25" s="723"/>
      <c r="E25" s="723"/>
      <c r="F25" s="723"/>
      <c r="G25" s="723"/>
      <c r="H25" s="723"/>
      <c r="I25" s="723"/>
      <c r="J25" s="723"/>
      <c r="K25" s="723"/>
      <c r="L25" s="723"/>
      <c r="M25" s="723"/>
      <c r="N25" s="723"/>
      <c r="O25" s="723"/>
      <c r="P25" s="724"/>
    </row>
    <row r="26" spans="1:16" ht="15.75" thickBo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</row>
    <row r="27" spans="1:16" ht="15.75" thickBot="1">
      <c r="A27" s="725" t="s">
        <v>28</v>
      </c>
      <c r="B27" s="728" t="s">
        <v>29</v>
      </c>
      <c r="C27" s="729"/>
      <c r="D27" s="729"/>
      <c r="E27" s="729"/>
      <c r="F27" s="729"/>
      <c r="G27" s="736" t="s">
        <v>30</v>
      </c>
      <c r="H27" s="737"/>
      <c r="I27" s="737"/>
      <c r="J27" s="738"/>
      <c r="K27" s="736" t="s">
        <v>31</v>
      </c>
      <c r="L27" s="737"/>
      <c r="M27" s="737"/>
      <c r="N27" s="738"/>
      <c r="O27" s="739" t="s">
        <v>32</v>
      </c>
      <c r="P27" s="740"/>
    </row>
    <row r="28" spans="1:16">
      <c r="A28" s="726"/>
      <c r="B28" s="730"/>
      <c r="C28" s="731"/>
      <c r="D28" s="731"/>
      <c r="E28" s="731"/>
      <c r="F28" s="732"/>
      <c r="G28" s="743" t="s">
        <v>33</v>
      </c>
      <c r="H28" s="729"/>
      <c r="I28" s="729"/>
      <c r="J28" s="744" t="s">
        <v>34</v>
      </c>
      <c r="K28" s="743" t="s">
        <v>33</v>
      </c>
      <c r="L28" s="729"/>
      <c r="M28" s="729"/>
      <c r="N28" s="744" t="s">
        <v>34</v>
      </c>
      <c r="O28" s="741"/>
      <c r="P28" s="742"/>
    </row>
    <row r="29" spans="1:16">
      <c r="A29" s="727"/>
      <c r="B29" s="733"/>
      <c r="C29" s="734"/>
      <c r="D29" s="734"/>
      <c r="E29" s="734"/>
      <c r="F29" s="735"/>
      <c r="G29" s="40" t="s">
        <v>35</v>
      </c>
      <c r="H29" s="120" t="s">
        <v>36</v>
      </c>
      <c r="I29" s="120" t="s">
        <v>37</v>
      </c>
      <c r="J29" s="732"/>
      <c r="K29" s="40" t="s">
        <v>35</v>
      </c>
      <c r="L29" s="120" t="s">
        <v>36</v>
      </c>
      <c r="M29" s="120" t="s">
        <v>37</v>
      </c>
      <c r="N29" s="745"/>
      <c r="O29" s="42" t="s">
        <v>38</v>
      </c>
      <c r="P29" s="43" t="s">
        <v>39</v>
      </c>
    </row>
    <row r="30" spans="1:16">
      <c r="A30" s="44">
        <v>1</v>
      </c>
      <c r="B30" s="734">
        <v>2</v>
      </c>
      <c r="C30" s="734"/>
      <c r="D30" s="734"/>
      <c r="E30" s="734"/>
      <c r="F30" s="735"/>
      <c r="G30" s="120">
        <v>3</v>
      </c>
      <c r="H30" s="32">
        <v>4</v>
      </c>
      <c r="I30" s="120">
        <v>5</v>
      </c>
      <c r="J30" s="32">
        <v>6</v>
      </c>
      <c r="K30" s="40">
        <v>7</v>
      </c>
      <c r="L30" s="32">
        <v>8</v>
      </c>
      <c r="M30" s="120">
        <v>9</v>
      </c>
      <c r="N30" s="32">
        <v>10</v>
      </c>
      <c r="O30" s="358" t="s">
        <v>40</v>
      </c>
      <c r="P30" s="364">
        <v>12</v>
      </c>
    </row>
    <row r="31" spans="1:16">
      <c r="A31" s="150" t="s">
        <v>141</v>
      </c>
      <c r="B31" s="839" t="s">
        <v>42</v>
      </c>
      <c r="C31" s="840"/>
      <c r="D31" s="840"/>
      <c r="E31" s="151"/>
      <c r="F31" s="152"/>
      <c r="G31" s="151"/>
      <c r="H31" s="153"/>
      <c r="I31" s="153"/>
      <c r="J31" s="154">
        <f>J32</f>
        <v>430000000</v>
      </c>
      <c r="K31" s="151"/>
      <c r="L31" s="153"/>
      <c r="M31" s="153"/>
      <c r="N31" s="354">
        <f>N32</f>
        <v>468078000</v>
      </c>
      <c r="O31" s="361"/>
      <c r="P31" s="367"/>
    </row>
    <row r="32" spans="1:16">
      <c r="A32" s="150" t="s">
        <v>43</v>
      </c>
      <c r="B32" s="155" t="s">
        <v>44</v>
      </c>
      <c r="C32" s="156"/>
      <c r="D32" s="156"/>
      <c r="E32" s="151"/>
      <c r="F32" s="152"/>
      <c r="G32" s="151"/>
      <c r="H32" s="153"/>
      <c r="I32" s="153"/>
      <c r="J32" s="154">
        <f>J33</f>
        <v>430000000</v>
      </c>
      <c r="K32" s="151"/>
      <c r="L32" s="153"/>
      <c r="M32" s="153"/>
      <c r="N32" s="354">
        <f>N33</f>
        <v>468078000</v>
      </c>
      <c r="O32" s="362"/>
      <c r="P32" s="368"/>
    </row>
    <row r="33" spans="1:16">
      <c r="A33" s="158" t="s">
        <v>143</v>
      </c>
      <c r="B33" s="841" t="s">
        <v>144</v>
      </c>
      <c r="C33" s="842"/>
      <c r="D33" s="842"/>
      <c r="E33" s="842"/>
      <c r="F33" s="843"/>
      <c r="G33" s="159"/>
      <c r="H33" s="160"/>
      <c r="I33" s="161"/>
      <c r="J33" s="157">
        <f>J34+J42+J52+J60</f>
        <v>430000000</v>
      </c>
      <c r="K33" s="159"/>
      <c r="L33" s="160"/>
      <c r="M33" s="161"/>
      <c r="N33" s="355">
        <f>N34+N42+N52+N60</f>
        <v>468078000</v>
      </c>
      <c r="O33" s="362"/>
      <c r="P33" s="368"/>
    </row>
    <row r="34" spans="1:16">
      <c r="A34" s="162" t="s">
        <v>145</v>
      </c>
      <c r="B34" s="163" t="s">
        <v>146</v>
      </c>
      <c r="C34" s="164"/>
      <c r="D34" s="164"/>
      <c r="E34" s="164"/>
      <c r="F34" s="165"/>
      <c r="G34" s="166"/>
      <c r="H34" s="167"/>
      <c r="I34" s="168"/>
      <c r="J34" s="169">
        <f>J35</f>
        <v>129000000</v>
      </c>
      <c r="K34" s="166"/>
      <c r="L34" s="167"/>
      <c r="M34" s="168"/>
      <c r="N34" s="356">
        <f>N35</f>
        <v>129000000</v>
      </c>
      <c r="O34" s="362"/>
      <c r="P34" s="368"/>
    </row>
    <row r="35" spans="1:16">
      <c r="A35" s="162"/>
      <c r="B35" s="170" t="s">
        <v>146</v>
      </c>
      <c r="C35" s="164"/>
      <c r="D35" s="164"/>
      <c r="E35" s="164"/>
      <c r="F35" s="165"/>
      <c r="G35" s="166"/>
      <c r="H35" s="167"/>
      <c r="I35" s="168"/>
      <c r="J35" s="175">
        <f>SUM(J36:J41)</f>
        <v>129000000</v>
      </c>
      <c r="K35" s="166"/>
      <c r="L35" s="167"/>
      <c r="M35" s="168"/>
      <c r="N35" s="357">
        <f>SUM(N36:N41)</f>
        <v>129000000</v>
      </c>
      <c r="O35" s="362"/>
      <c r="P35" s="368"/>
    </row>
    <row r="36" spans="1:16">
      <c r="A36" s="162"/>
      <c r="B36" s="212" t="s">
        <v>224</v>
      </c>
      <c r="C36" s="164"/>
      <c r="D36" s="164"/>
      <c r="E36" s="164"/>
      <c r="F36" s="165"/>
      <c r="G36" s="172">
        <v>12</v>
      </c>
      <c r="H36" s="173" t="s">
        <v>147</v>
      </c>
      <c r="I36" s="174">
        <v>1000000</v>
      </c>
      <c r="J36" s="175">
        <f t="shared" ref="J36:J41" si="0">G36*I36</f>
        <v>12000000</v>
      </c>
      <c r="K36" s="172">
        <v>12</v>
      </c>
      <c r="L36" s="173" t="s">
        <v>147</v>
      </c>
      <c r="M36" s="174">
        <v>1000000</v>
      </c>
      <c r="N36" s="357">
        <f t="shared" ref="N36:N41" si="1">K36*M36</f>
        <v>12000000</v>
      </c>
      <c r="O36" s="362"/>
      <c r="P36" s="368"/>
    </row>
    <row r="37" spans="1:16" ht="15" customHeight="1">
      <c r="A37" s="162"/>
      <c r="B37" s="212" t="s">
        <v>225</v>
      </c>
      <c r="C37" s="164"/>
      <c r="D37" s="164"/>
      <c r="E37" s="164"/>
      <c r="F37" s="165"/>
      <c r="G37" s="172">
        <v>48</v>
      </c>
      <c r="H37" s="173" t="s">
        <v>147</v>
      </c>
      <c r="I37" s="174">
        <v>800000</v>
      </c>
      <c r="J37" s="175">
        <f t="shared" si="0"/>
        <v>38400000</v>
      </c>
      <c r="K37" s="172">
        <v>48</v>
      </c>
      <c r="L37" s="173" t="s">
        <v>147</v>
      </c>
      <c r="M37" s="174">
        <v>800000</v>
      </c>
      <c r="N37" s="357">
        <f t="shared" si="1"/>
        <v>38400000</v>
      </c>
      <c r="O37" s="362"/>
      <c r="P37" s="368"/>
    </row>
    <row r="38" spans="1:16">
      <c r="A38" s="162"/>
      <c r="B38" s="212" t="s">
        <v>226</v>
      </c>
      <c r="C38" s="164"/>
      <c r="D38" s="164"/>
      <c r="E38" s="164"/>
      <c r="F38" s="165"/>
      <c r="G38" s="172">
        <v>24</v>
      </c>
      <c r="H38" s="173" t="s">
        <v>147</v>
      </c>
      <c r="I38" s="174">
        <v>650000</v>
      </c>
      <c r="J38" s="175">
        <f t="shared" si="0"/>
        <v>15600000</v>
      </c>
      <c r="K38" s="172">
        <v>24</v>
      </c>
      <c r="L38" s="173" t="s">
        <v>147</v>
      </c>
      <c r="M38" s="174">
        <v>650000</v>
      </c>
      <c r="N38" s="357">
        <f t="shared" si="1"/>
        <v>15600000</v>
      </c>
      <c r="O38" s="362"/>
      <c r="P38" s="368"/>
    </row>
    <row r="39" spans="1:16">
      <c r="A39" s="162"/>
      <c r="B39" s="212" t="s">
        <v>229</v>
      </c>
      <c r="C39" s="164"/>
      <c r="D39" s="164"/>
      <c r="E39" s="164"/>
      <c r="F39" s="165"/>
      <c r="G39" s="172">
        <f>15*12</f>
        <v>180</v>
      </c>
      <c r="H39" s="173" t="s">
        <v>147</v>
      </c>
      <c r="I39" s="174">
        <v>250000</v>
      </c>
      <c r="J39" s="175">
        <f t="shared" si="0"/>
        <v>45000000</v>
      </c>
      <c r="K39" s="172">
        <f>15*12</f>
        <v>180</v>
      </c>
      <c r="L39" s="173" t="s">
        <v>147</v>
      </c>
      <c r="M39" s="174">
        <v>250000</v>
      </c>
      <c r="N39" s="357">
        <f t="shared" si="1"/>
        <v>45000000</v>
      </c>
      <c r="O39" s="362"/>
      <c r="P39" s="368"/>
    </row>
    <row r="40" spans="1:16">
      <c r="A40" s="162"/>
      <c r="B40" s="212" t="s">
        <v>227</v>
      </c>
      <c r="C40" s="164"/>
      <c r="D40" s="164"/>
      <c r="E40" s="164"/>
      <c r="F40" s="165"/>
      <c r="G40" s="172">
        <v>24</v>
      </c>
      <c r="H40" s="173" t="s">
        <v>147</v>
      </c>
      <c r="I40" s="174">
        <v>250000</v>
      </c>
      <c r="J40" s="175">
        <f t="shared" si="0"/>
        <v>6000000</v>
      </c>
      <c r="K40" s="172">
        <v>24</v>
      </c>
      <c r="L40" s="173" t="s">
        <v>147</v>
      </c>
      <c r="M40" s="174">
        <v>250000</v>
      </c>
      <c r="N40" s="357">
        <f t="shared" si="1"/>
        <v>6000000</v>
      </c>
      <c r="O40" s="362"/>
      <c r="P40" s="368"/>
    </row>
    <row r="41" spans="1:16">
      <c r="A41" s="162"/>
      <c r="B41" s="212" t="s">
        <v>228</v>
      </c>
      <c r="C41" s="164"/>
      <c r="D41" s="164"/>
      <c r="E41" s="164"/>
      <c r="F41" s="165"/>
      <c r="G41" s="172">
        <v>48</v>
      </c>
      <c r="H41" s="173" t="s">
        <v>147</v>
      </c>
      <c r="I41" s="174">
        <v>250000</v>
      </c>
      <c r="J41" s="175">
        <f t="shared" si="0"/>
        <v>12000000</v>
      </c>
      <c r="K41" s="172">
        <v>48</v>
      </c>
      <c r="L41" s="173" t="s">
        <v>147</v>
      </c>
      <c r="M41" s="174">
        <v>250000</v>
      </c>
      <c r="N41" s="357">
        <f t="shared" si="1"/>
        <v>12000000</v>
      </c>
      <c r="O41" s="362"/>
      <c r="P41" s="368"/>
    </row>
    <row r="42" spans="1:16">
      <c r="A42" s="162" t="s">
        <v>148</v>
      </c>
      <c r="B42" s="176" t="s">
        <v>149</v>
      </c>
      <c r="C42" s="164"/>
      <c r="D42" s="164"/>
      <c r="E42" s="164"/>
      <c r="F42" s="165"/>
      <c r="G42" s="172"/>
      <c r="H42" s="173"/>
      <c r="I42" s="174"/>
      <c r="J42" s="169">
        <f>J43</f>
        <v>52700000</v>
      </c>
      <c r="K42" s="172"/>
      <c r="L42" s="173"/>
      <c r="M42" s="174"/>
      <c r="N42" s="356">
        <f>N43</f>
        <v>87700000</v>
      </c>
      <c r="O42" s="362"/>
      <c r="P42" s="368"/>
    </row>
    <row r="43" spans="1:16">
      <c r="A43" s="162"/>
      <c r="B43" s="212" t="s">
        <v>230</v>
      </c>
      <c r="C43" s="164"/>
      <c r="D43" s="164"/>
      <c r="E43" s="164"/>
      <c r="F43" s="165"/>
      <c r="G43" s="172"/>
      <c r="H43" s="173"/>
      <c r="I43" s="174"/>
      <c r="J43" s="175">
        <f>SUM(J44:J46)</f>
        <v>52700000</v>
      </c>
      <c r="K43" s="172"/>
      <c r="L43" s="173"/>
      <c r="M43" s="174"/>
      <c r="N43" s="357">
        <f>SUM(N44:N46)</f>
        <v>87700000</v>
      </c>
      <c r="O43" s="362"/>
      <c r="P43" s="368"/>
    </row>
    <row r="44" spans="1:16">
      <c r="A44" s="162"/>
      <c r="B44" s="212" t="s">
        <v>231</v>
      </c>
      <c r="C44" s="164"/>
      <c r="D44" s="164"/>
      <c r="E44" s="164"/>
      <c r="F44" s="165"/>
      <c r="G44" s="172">
        <v>1</v>
      </c>
      <c r="H44" s="173" t="s">
        <v>150</v>
      </c>
      <c r="I44" s="174">
        <v>30000000</v>
      </c>
      <c r="J44" s="175">
        <f>G44*I44</f>
        <v>30000000</v>
      </c>
      <c r="K44" s="172">
        <v>1</v>
      </c>
      <c r="L44" s="173" t="s">
        <v>150</v>
      </c>
      <c r="M44" s="174">
        <v>50000000</v>
      </c>
      <c r="N44" s="357">
        <f>K44*M44</f>
        <v>50000000</v>
      </c>
      <c r="O44" s="362">
        <f>N44-J44</f>
        <v>20000000</v>
      </c>
      <c r="P44" s="368">
        <f>O44*100%/N44</f>
        <v>0.4</v>
      </c>
    </row>
    <row r="45" spans="1:16">
      <c r="A45" s="162"/>
      <c r="B45" s="212" t="s">
        <v>232</v>
      </c>
      <c r="C45" s="164"/>
      <c r="D45" s="164"/>
      <c r="E45" s="164"/>
      <c r="F45" s="165"/>
      <c r="G45" s="172"/>
      <c r="H45" s="173"/>
      <c r="I45" s="174"/>
      <c r="J45" s="175"/>
      <c r="K45" s="172"/>
      <c r="L45" s="173"/>
      <c r="M45" s="174"/>
      <c r="N45" s="357"/>
      <c r="O45" s="362"/>
      <c r="P45" s="368"/>
    </row>
    <row r="46" spans="1:16">
      <c r="A46" s="162"/>
      <c r="B46" s="212" t="s">
        <v>233</v>
      </c>
      <c r="C46" s="164"/>
      <c r="D46" s="164"/>
      <c r="E46" s="164"/>
      <c r="F46" s="165"/>
      <c r="G46" s="172">
        <v>1</v>
      </c>
      <c r="H46" s="173" t="s">
        <v>150</v>
      </c>
      <c r="I46" s="174">
        <v>22700000</v>
      </c>
      <c r="J46" s="175">
        <f>G46*I46</f>
        <v>22700000</v>
      </c>
      <c r="K46" s="172">
        <v>1</v>
      </c>
      <c r="L46" s="173" t="s">
        <v>150</v>
      </c>
      <c r="M46" s="174">
        <v>37700000</v>
      </c>
      <c r="N46" s="357">
        <f>K46*M46</f>
        <v>37700000</v>
      </c>
      <c r="O46" s="362">
        <f>N46-J46</f>
        <v>15000000</v>
      </c>
      <c r="P46" s="368">
        <f>O46*100%/N46</f>
        <v>0.39787798408488062</v>
      </c>
    </row>
    <row r="47" spans="1:16">
      <c r="A47" s="381"/>
      <c r="B47" s="382"/>
      <c r="C47" s="373"/>
      <c r="D47" s="373"/>
      <c r="E47" s="373"/>
      <c r="F47" s="373"/>
      <c r="G47" s="374"/>
      <c r="H47" s="383"/>
      <c r="I47" s="384"/>
      <c r="J47" s="384"/>
      <c r="K47" s="374"/>
      <c r="L47" s="383"/>
      <c r="M47" s="384"/>
      <c r="N47" s="384"/>
      <c r="O47" s="385"/>
      <c r="P47" s="386"/>
    </row>
    <row r="48" spans="1:16">
      <c r="A48" s="77"/>
      <c r="B48" s="213"/>
      <c r="C48" s="164"/>
      <c r="D48" s="164"/>
      <c r="E48" s="164"/>
      <c r="F48" s="164"/>
      <c r="G48" s="172"/>
      <c r="H48" s="375"/>
      <c r="I48" s="357"/>
      <c r="J48" s="357"/>
      <c r="K48" s="172"/>
      <c r="L48" s="375"/>
      <c r="M48" s="357"/>
      <c r="N48" s="357"/>
      <c r="O48" s="200"/>
      <c r="P48" s="366"/>
    </row>
    <row r="49" spans="1:16">
      <c r="A49" s="77"/>
      <c r="B49" s="213"/>
      <c r="C49" s="164"/>
      <c r="D49" s="164"/>
      <c r="E49" s="164"/>
      <c r="F49" s="164"/>
      <c r="G49" s="172"/>
      <c r="H49" s="375"/>
      <c r="I49" s="357"/>
      <c r="J49" s="357"/>
      <c r="K49" s="172"/>
      <c r="L49" s="375"/>
      <c r="M49" s="357"/>
      <c r="N49" s="357"/>
      <c r="O49" s="200"/>
      <c r="P49" s="366"/>
    </row>
    <row r="50" spans="1:16">
      <c r="A50" s="77"/>
      <c r="B50" s="213"/>
      <c r="C50" s="164"/>
      <c r="D50" s="164"/>
      <c r="E50" s="164"/>
      <c r="F50" s="164"/>
      <c r="G50" s="172"/>
      <c r="H50" s="375"/>
      <c r="I50" s="357"/>
      <c r="J50" s="357"/>
      <c r="K50" s="172"/>
      <c r="L50" s="375"/>
      <c r="M50" s="357"/>
      <c r="N50" s="357"/>
      <c r="O50" s="200"/>
      <c r="P50" s="366"/>
    </row>
    <row r="51" spans="1:16">
      <c r="A51" s="376"/>
      <c r="B51" s="377"/>
      <c r="C51" s="370"/>
      <c r="D51" s="370"/>
      <c r="E51" s="370"/>
      <c r="F51" s="370"/>
      <c r="G51" s="371"/>
      <c r="H51" s="378"/>
      <c r="I51" s="372"/>
      <c r="J51" s="372"/>
      <c r="K51" s="371"/>
      <c r="L51" s="378"/>
      <c r="M51" s="372"/>
      <c r="N51" s="372"/>
      <c r="O51" s="379"/>
      <c r="P51" s="380"/>
    </row>
    <row r="52" spans="1:16">
      <c r="A52" s="162" t="s">
        <v>151</v>
      </c>
      <c r="B52" s="176" t="s">
        <v>152</v>
      </c>
      <c r="C52" s="164"/>
      <c r="D52" s="164"/>
      <c r="E52" s="164"/>
      <c r="F52" s="165"/>
      <c r="G52" s="172"/>
      <c r="H52" s="173"/>
      <c r="I52" s="174"/>
      <c r="J52" s="169">
        <f>SUM(J53:J59)</f>
        <v>193914000</v>
      </c>
      <c r="K52" s="172"/>
      <c r="L52" s="173"/>
      <c r="M52" s="174"/>
      <c r="N52" s="356">
        <f>SUM(N53:N59)</f>
        <v>196992000</v>
      </c>
      <c r="O52" s="362"/>
      <c r="P52" s="368"/>
    </row>
    <row r="53" spans="1:16">
      <c r="A53" s="162"/>
      <c r="B53" s="212" t="s">
        <v>234</v>
      </c>
      <c r="C53" s="164"/>
      <c r="D53" s="164"/>
      <c r="E53" s="164"/>
      <c r="F53" s="165"/>
      <c r="G53" s="172">
        <v>2304</v>
      </c>
      <c r="H53" s="173" t="s">
        <v>240</v>
      </c>
      <c r="I53" s="174">
        <v>9500</v>
      </c>
      <c r="J53" s="175">
        <f>G53*I53</f>
        <v>21888000</v>
      </c>
      <c r="K53" s="172">
        <v>2304</v>
      </c>
      <c r="L53" s="173" t="s">
        <v>240</v>
      </c>
      <c r="M53" s="174">
        <v>9500</v>
      </c>
      <c r="N53" s="357">
        <f>K53*M53</f>
        <v>21888000</v>
      </c>
      <c r="O53" s="362"/>
      <c r="P53" s="368"/>
    </row>
    <row r="54" spans="1:16">
      <c r="A54" s="162"/>
      <c r="B54" s="212" t="s">
        <v>235</v>
      </c>
      <c r="C54" s="164"/>
      <c r="D54" s="164"/>
      <c r="E54" s="164"/>
      <c r="F54" s="165"/>
      <c r="G54" s="172">
        <v>6816</v>
      </c>
      <c r="H54" s="173" t="s">
        <v>240</v>
      </c>
      <c r="I54" s="174">
        <v>9500</v>
      </c>
      <c r="J54" s="175">
        <f>G54*I54</f>
        <v>64752000</v>
      </c>
      <c r="K54" s="172">
        <v>6816</v>
      </c>
      <c r="L54" s="173" t="s">
        <v>240</v>
      </c>
      <c r="M54" s="174">
        <v>9500</v>
      </c>
      <c r="N54" s="357">
        <f>K54*M54</f>
        <v>64752000</v>
      </c>
      <c r="O54" s="362"/>
      <c r="P54" s="368"/>
    </row>
    <row r="55" spans="1:16">
      <c r="A55" s="162"/>
      <c r="B55" s="212" t="s">
        <v>236</v>
      </c>
      <c r="C55" s="164"/>
      <c r="D55" s="164"/>
      <c r="E55" s="164"/>
      <c r="F55" s="165"/>
      <c r="G55" s="172">
        <v>3408</v>
      </c>
      <c r="H55" s="173" t="s">
        <v>240</v>
      </c>
      <c r="I55" s="174">
        <v>9500</v>
      </c>
      <c r="J55" s="175">
        <f t="shared" ref="J55:J59" si="2">G55*I55</f>
        <v>32376000</v>
      </c>
      <c r="K55" s="172">
        <v>3408</v>
      </c>
      <c r="L55" s="173" t="s">
        <v>240</v>
      </c>
      <c r="M55" s="174">
        <v>9500</v>
      </c>
      <c r="N55" s="357">
        <f t="shared" ref="N55:N59" si="3">K55*M55</f>
        <v>32376000</v>
      </c>
      <c r="O55" s="362"/>
      <c r="P55" s="368"/>
    </row>
    <row r="56" spans="1:16">
      <c r="A56" s="162"/>
      <c r="B56" s="212" t="s">
        <v>237</v>
      </c>
      <c r="C56" s="164"/>
      <c r="D56" s="164"/>
      <c r="E56" s="164"/>
      <c r="F56" s="165"/>
      <c r="G56" s="172">
        <v>4860</v>
      </c>
      <c r="H56" s="173" t="s">
        <v>240</v>
      </c>
      <c r="I56" s="174">
        <v>9500</v>
      </c>
      <c r="J56" s="175">
        <f t="shared" si="2"/>
        <v>46170000</v>
      </c>
      <c r="K56" s="172">
        <v>4860</v>
      </c>
      <c r="L56" s="173" t="s">
        <v>240</v>
      </c>
      <c r="M56" s="174">
        <v>9500</v>
      </c>
      <c r="N56" s="357">
        <f t="shared" si="3"/>
        <v>46170000</v>
      </c>
      <c r="O56" s="362"/>
      <c r="P56" s="368"/>
    </row>
    <row r="57" spans="1:16">
      <c r="A57" s="162"/>
      <c r="B57" s="539" t="s">
        <v>427</v>
      </c>
      <c r="C57" s="164"/>
      <c r="D57" s="164"/>
      <c r="E57" s="164"/>
      <c r="F57" s="165"/>
      <c r="G57" s="172"/>
      <c r="H57" s="173"/>
      <c r="I57" s="174"/>
      <c r="J57" s="175"/>
      <c r="K57" s="172">
        <v>324</v>
      </c>
      <c r="L57" s="173" t="s">
        <v>240</v>
      </c>
      <c r="M57" s="174">
        <v>9500</v>
      </c>
      <c r="N57" s="357">
        <f t="shared" ref="N57" si="4">K57*M57</f>
        <v>3078000</v>
      </c>
      <c r="O57" s="362">
        <f>N57-J57</f>
        <v>3078000</v>
      </c>
      <c r="P57" s="368">
        <f>O57*100%/N57</f>
        <v>1</v>
      </c>
    </row>
    <row r="58" spans="1:16">
      <c r="A58" s="162"/>
      <c r="B58" s="212" t="s">
        <v>239</v>
      </c>
      <c r="C58" s="164"/>
      <c r="D58" s="164"/>
      <c r="E58" s="164"/>
      <c r="F58" s="165"/>
      <c r="G58" s="172">
        <v>2496</v>
      </c>
      <c r="H58" s="173" t="s">
        <v>240</v>
      </c>
      <c r="I58" s="174">
        <v>9500</v>
      </c>
      <c r="J58" s="175">
        <f t="shared" si="2"/>
        <v>23712000</v>
      </c>
      <c r="K58" s="172">
        <v>2496</v>
      </c>
      <c r="L58" s="173" t="s">
        <v>240</v>
      </c>
      <c r="M58" s="174">
        <v>9500</v>
      </c>
      <c r="N58" s="357">
        <f t="shared" si="3"/>
        <v>23712000</v>
      </c>
      <c r="O58" s="362"/>
      <c r="P58" s="368"/>
    </row>
    <row r="59" spans="1:16">
      <c r="A59" s="162"/>
      <c r="B59" s="844" t="s">
        <v>238</v>
      </c>
      <c r="C59" s="845"/>
      <c r="D59" s="845"/>
      <c r="E59" s="845"/>
      <c r="F59" s="846"/>
      <c r="G59" s="172">
        <v>528</v>
      </c>
      <c r="H59" s="173" t="s">
        <v>240</v>
      </c>
      <c r="I59" s="174">
        <v>9500</v>
      </c>
      <c r="J59" s="175">
        <f t="shared" si="2"/>
        <v>5016000</v>
      </c>
      <c r="K59" s="172">
        <v>528</v>
      </c>
      <c r="L59" s="173" t="s">
        <v>240</v>
      </c>
      <c r="M59" s="174">
        <v>9500</v>
      </c>
      <c r="N59" s="357">
        <f t="shared" si="3"/>
        <v>5016000</v>
      </c>
      <c r="O59" s="362"/>
      <c r="P59" s="368"/>
    </row>
    <row r="60" spans="1:16">
      <c r="A60" s="162" t="s">
        <v>153</v>
      </c>
      <c r="B60" s="163" t="s">
        <v>154</v>
      </c>
      <c r="C60" s="164"/>
      <c r="D60" s="164"/>
      <c r="E60" s="164"/>
      <c r="F60" s="165"/>
      <c r="G60" s="172"/>
      <c r="H60" s="173"/>
      <c r="I60" s="174"/>
      <c r="J60" s="169">
        <f>SUM(J61)</f>
        <v>54386000</v>
      </c>
      <c r="K60" s="172"/>
      <c r="L60" s="173"/>
      <c r="M60" s="174"/>
      <c r="N60" s="356">
        <f>SUM(N61)</f>
        <v>54386000</v>
      </c>
      <c r="O60" s="362"/>
      <c r="P60" s="368">
        <f t="shared" ref="P60:P66" si="5">O60/N60*100%</f>
        <v>0</v>
      </c>
    </row>
    <row r="61" spans="1:16">
      <c r="A61" s="162" t="s">
        <v>155</v>
      </c>
      <c r="B61" s="163" t="s">
        <v>156</v>
      </c>
      <c r="C61" s="164"/>
      <c r="D61" s="164"/>
      <c r="E61" s="164"/>
      <c r="F61" s="165"/>
      <c r="G61" s="172"/>
      <c r="H61" s="173"/>
      <c r="I61" s="174"/>
      <c r="J61" s="175">
        <f>SUM(J62:J66)</f>
        <v>54386000</v>
      </c>
      <c r="K61" s="172"/>
      <c r="L61" s="173"/>
      <c r="M61" s="174"/>
      <c r="N61" s="357">
        <f>SUM(N62:N66)</f>
        <v>54386000</v>
      </c>
      <c r="O61" s="362"/>
      <c r="P61" s="368"/>
    </row>
    <row r="62" spans="1:16">
      <c r="A62" s="162"/>
      <c r="B62" s="171" t="s">
        <v>157</v>
      </c>
      <c r="C62" s="164"/>
      <c r="D62" s="164"/>
      <c r="E62" s="164"/>
      <c r="F62" s="165"/>
      <c r="G62" s="177">
        <v>25</v>
      </c>
      <c r="H62" s="173" t="s">
        <v>142</v>
      </c>
      <c r="I62" s="174">
        <v>600000</v>
      </c>
      <c r="J62" s="175">
        <f>G62*I62</f>
        <v>15000000</v>
      </c>
      <c r="K62" s="177">
        <v>25</v>
      </c>
      <c r="L62" s="173" t="s">
        <v>142</v>
      </c>
      <c r="M62" s="174">
        <v>600000</v>
      </c>
      <c r="N62" s="357">
        <f>K62*M62</f>
        <v>15000000</v>
      </c>
      <c r="O62" s="362">
        <f t="shared" ref="O62:O65" si="6">N62-J62</f>
        <v>0</v>
      </c>
      <c r="P62" s="368"/>
    </row>
    <row r="63" spans="1:16">
      <c r="A63" s="162"/>
      <c r="B63" s="844" t="s">
        <v>158</v>
      </c>
      <c r="C63" s="847"/>
      <c r="D63" s="847"/>
      <c r="E63" s="178"/>
      <c r="F63" s="179"/>
      <c r="G63" s="172">
        <v>17</v>
      </c>
      <c r="H63" s="173" t="s">
        <v>142</v>
      </c>
      <c r="I63" s="174">
        <v>630000</v>
      </c>
      <c r="J63" s="175">
        <f>G63*I63</f>
        <v>10710000</v>
      </c>
      <c r="K63" s="172">
        <v>17</v>
      </c>
      <c r="L63" s="173" t="s">
        <v>142</v>
      </c>
      <c r="M63" s="174">
        <v>630000</v>
      </c>
      <c r="N63" s="357">
        <f>K63*M63</f>
        <v>10710000</v>
      </c>
      <c r="O63" s="362">
        <f t="shared" si="6"/>
        <v>0</v>
      </c>
      <c r="P63" s="368">
        <f t="shared" si="5"/>
        <v>0</v>
      </c>
    </row>
    <row r="64" spans="1:16">
      <c r="A64" s="162"/>
      <c r="B64" s="171" t="s">
        <v>159</v>
      </c>
      <c r="C64" s="178"/>
      <c r="D64" s="178"/>
      <c r="E64" s="178"/>
      <c r="F64" s="179"/>
      <c r="G64" s="172">
        <v>19</v>
      </c>
      <c r="H64" s="173" t="s">
        <v>142</v>
      </c>
      <c r="I64" s="174">
        <v>630000</v>
      </c>
      <c r="J64" s="175">
        <f>G64*I64</f>
        <v>11970000</v>
      </c>
      <c r="K64" s="172">
        <v>19</v>
      </c>
      <c r="L64" s="173" t="s">
        <v>142</v>
      </c>
      <c r="M64" s="174">
        <v>630000</v>
      </c>
      <c r="N64" s="357">
        <f>K64*M64</f>
        <v>11970000</v>
      </c>
      <c r="O64" s="362">
        <f t="shared" si="6"/>
        <v>0</v>
      </c>
      <c r="P64" s="368"/>
    </row>
    <row r="65" spans="1:16">
      <c r="A65" s="162"/>
      <c r="B65" s="171" t="s">
        <v>160</v>
      </c>
      <c r="C65" s="178"/>
      <c r="D65" s="178"/>
      <c r="E65" s="178"/>
      <c r="F65" s="179"/>
      <c r="G65" s="172">
        <v>19</v>
      </c>
      <c r="H65" s="173" t="s">
        <v>142</v>
      </c>
      <c r="I65" s="174">
        <v>530000</v>
      </c>
      <c r="J65" s="175">
        <f>G65*I65</f>
        <v>10070000</v>
      </c>
      <c r="K65" s="172">
        <v>19</v>
      </c>
      <c r="L65" s="173" t="s">
        <v>142</v>
      </c>
      <c r="M65" s="174">
        <v>530000</v>
      </c>
      <c r="N65" s="357">
        <f>K65*M65</f>
        <v>10070000</v>
      </c>
      <c r="O65" s="362">
        <f t="shared" si="6"/>
        <v>0</v>
      </c>
      <c r="P65" s="368">
        <f t="shared" si="5"/>
        <v>0</v>
      </c>
    </row>
    <row r="66" spans="1:16" ht="15.75" thickBot="1">
      <c r="A66" s="162"/>
      <c r="B66" s="171" t="s">
        <v>161</v>
      </c>
      <c r="C66" s="164"/>
      <c r="D66" s="164"/>
      <c r="E66" s="164"/>
      <c r="F66" s="165"/>
      <c r="G66" s="180">
        <v>1</v>
      </c>
      <c r="H66" s="181" t="s">
        <v>150</v>
      </c>
      <c r="I66" s="182">
        <v>6636000</v>
      </c>
      <c r="J66" s="175">
        <f>G66*I66</f>
        <v>6636000</v>
      </c>
      <c r="K66" s="180">
        <v>1</v>
      </c>
      <c r="L66" s="181" t="s">
        <v>150</v>
      </c>
      <c r="M66" s="182">
        <v>6636000</v>
      </c>
      <c r="N66" s="357">
        <f>K66*M66</f>
        <v>6636000</v>
      </c>
      <c r="O66" s="363"/>
      <c r="P66" s="369">
        <f t="shared" si="5"/>
        <v>0</v>
      </c>
    </row>
    <row r="67" spans="1:16" ht="15.75" thickBot="1">
      <c r="A67" s="848" t="s">
        <v>45</v>
      </c>
      <c r="B67" s="849"/>
      <c r="C67" s="849"/>
      <c r="D67" s="849"/>
      <c r="E67" s="849"/>
      <c r="F67" s="849"/>
      <c r="G67" s="849"/>
      <c r="H67" s="849"/>
      <c r="I67" s="850"/>
      <c r="J67" s="108">
        <f>J31</f>
        <v>430000000</v>
      </c>
      <c r="K67" s="851" t="s">
        <v>45</v>
      </c>
      <c r="L67" s="852"/>
      <c r="M67" s="853"/>
      <c r="N67" s="108">
        <f>N31</f>
        <v>468078000</v>
      </c>
      <c r="O67" s="359">
        <f>N67-J67</f>
        <v>38078000</v>
      </c>
      <c r="P67" s="365">
        <f>O67*100%/N67</f>
        <v>8.1349689581650925E-2</v>
      </c>
    </row>
    <row r="68" spans="1:16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9"/>
      <c r="N68" s="68"/>
      <c r="O68" s="68"/>
      <c r="P68" s="70"/>
    </row>
    <row r="69" spans="1:16">
      <c r="A69" s="64"/>
      <c r="B69" s="72"/>
      <c r="C69" s="679" t="s">
        <v>380</v>
      </c>
      <c r="D69" s="679"/>
      <c r="E69" s="679"/>
      <c r="F69" s="72"/>
      <c r="G69" s="679"/>
      <c r="H69" s="679"/>
      <c r="I69" s="679"/>
      <c r="J69" s="73"/>
      <c r="K69" s="72"/>
      <c r="L69" s="72"/>
      <c r="M69" s="74"/>
      <c r="N69" s="679" t="s">
        <v>421</v>
      </c>
      <c r="O69" s="679"/>
      <c r="P69" s="75"/>
    </row>
    <row r="70" spans="1:16">
      <c r="A70" s="64"/>
      <c r="B70" s="72"/>
      <c r="C70" s="679" t="s">
        <v>377</v>
      </c>
      <c r="D70" s="679"/>
      <c r="E70" s="679"/>
      <c r="F70" s="72"/>
      <c r="G70" s="767"/>
      <c r="H70" s="767"/>
      <c r="I70" s="767"/>
      <c r="J70" s="73"/>
      <c r="K70" s="72"/>
      <c r="L70" s="72"/>
      <c r="M70" s="74"/>
      <c r="N70" s="768" t="s">
        <v>48</v>
      </c>
      <c r="O70" s="768"/>
      <c r="P70" s="76"/>
    </row>
    <row r="71" spans="1:16">
      <c r="A71" s="64"/>
      <c r="B71" s="72"/>
      <c r="C71" s="679" t="s">
        <v>13</v>
      </c>
      <c r="D71" s="679"/>
      <c r="E71" s="679"/>
      <c r="F71" s="72"/>
      <c r="G71" s="767"/>
      <c r="H71" s="767"/>
      <c r="I71" s="767"/>
      <c r="J71" s="72"/>
      <c r="K71" s="72"/>
      <c r="L71" s="72"/>
      <c r="M71" s="74"/>
      <c r="N71" s="768"/>
      <c r="O71" s="768"/>
      <c r="P71" s="76"/>
    </row>
    <row r="72" spans="1:16">
      <c r="A72" s="64"/>
      <c r="B72" s="72"/>
      <c r="C72" s="72"/>
      <c r="D72" s="72"/>
      <c r="E72" s="72"/>
      <c r="F72" s="72"/>
      <c r="G72" s="77"/>
      <c r="H72" s="77"/>
      <c r="I72" s="77"/>
      <c r="J72" s="72"/>
      <c r="K72" s="72"/>
      <c r="L72" s="72"/>
      <c r="M72" s="74"/>
      <c r="N72" s="77"/>
      <c r="O72" s="77"/>
      <c r="P72" s="78"/>
    </row>
    <row r="73" spans="1:16">
      <c r="A73" s="64"/>
      <c r="B73" s="72"/>
      <c r="C73" s="72"/>
      <c r="D73" s="72"/>
      <c r="E73" s="72"/>
      <c r="F73" s="72"/>
      <c r="G73" s="77"/>
      <c r="H73" s="77"/>
      <c r="I73" s="77"/>
      <c r="J73" s="72"/>
      <c r="K73" s="72"/>
      <c r="L73" s="72"/>
      <c r="M73" s="74"/>
      <c r="N73" s="77"/>
      <c r="O73" s="77"/>
      <c r="P73" s="78"/>
    </row>
    <row r="74" spans="1:16">
      <c r="A74" s="64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4"/>
      <c r="N74" s="72"/>
      <c r="O74" s="72"/>
      <c r="P74" s="75"/>
    </row>
    <row r="75" spans="1:16">
      <c r="A75" s="64"/>
      <c r="B75" s="72"/>
      <c r="C75" s="678" t="s">
        <v>378</v>
      </c>
      <c r="D75" s="678"/>
      <c r="E75" s="678"/>
      <c r="F75" s="72"/>
      <c r="G75" s="769"/>
      <c r="H75" s="769"/>
      <c r="I75" s="769"/>
      <c r="J75" s="79"/>
      <c r="K75" s="72"/>
      <c r="L75" s="72"/>
      <c r="M75" s="74"/>
      <c r="N75" s="769" t="s">
        <v>117</v>
      </c>
      <c r="O75" s="769"/>
      <c r="P75" s="80"/>
    </row>
    <row r="76" spans="1:16">
      <c r="A76" s="64"/>
      <c r="B76" s="72"/>
      <c r="C76" s="679" t="s">
        <v>379</v>
      </c>
      <c r="D76" s="679"/>
      <c r="E76" s="679"/>
      <c r="F76" s="72"/>
      <c r="G76" s="770"/>
      <c r="H76" s="770"/>
      <c r="I76" s="770"/>
      <c r="J76" s="81"/>
      <c r="K76" s="72"/>
      <c r="L76" s="72"/>
      <c r="M76" s="74"/>
      <c r="N76" s="770" t="s">
        <v>192</v>
      </c>
      <c r="O76" s="770"/>
      <c r="P76" s="82"/>
    </row>
    <row r="77" spans="1:16" ht="15.75" thickBot="1">
      <c r="A77" s="83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5"/>
      <c r="N77" s="84"/>
      <c r="O77" s="84"/>
      <c r="P77" s="86"/>
    </row>
    <row r="79" spans="1:16">
      <c r="H79" s="765"/>
      <c r="I79" s="765"/>
      <c r="J79" s="765"/>
    </row>
    <row r="80" spans="1:16">
      <c r="H80" s="766"/>
      <c r="I80" s="766"/>
      <c r="J80" s="766"/>
    </row>
    <row r="81" spans="4:10">
      <c r="H81" s="19"/>
      <c r="I81" s="19"/>
      <c r="J81" s="19"/>
    </row>
    <row r="82" spans="4:10">
      <c r="D82" s="87"/>
      <c r="E82" s="88"/>
      <c r="F82" s="89"/>
      <c r="G82" s="90"/>
      <c r="H82" s="19"/>
    </row>
    <row r="83" spans="4:10">
      <c r="D83" s="87"/>
      <c r="E83" s="88"/>
      <c r="F83" s="89"/>
      <c r="G83" s="90"/>
      <c r="H83" s="19"/>
    </row>
    <row r="84" spans="4:10">
      <c r="D84" s="87"/>
      <c r="E84" s="88"/>
      <c r="F84" s="89"/>
      <c r="G84" s="90"/>
      <c r="H84" s="19"/>
    </row>
    <row r="85" spans="4:10">
      <c r="D85" s="87"/>
      <c r="E85" s="88"/>
      <c r="F85" s="89"/>
      <c r="G85" s="90"/>
      <c r="H85" s="19"/>
    </row>
  </sheetData>
  <mergeCells count="83">
    <mergeCell ref="K20:M20"/>
    <mergeCell ref="N20:P20"/>
    <mergeCell ref="N21:P21"/>
    <mergeCell ref="N19:P19"/>
    <mergeCell ref="A19:B19"/>
    <mergeCell ref="C19:F19"/>
    <mergeCell ref="G19:J19"/>
    <mergeCell ref="K19:M19"/>
    <mergeCell ref="A21:B21"/>
    <mergeCell ref="C21:F21"/>
    <mergeCell ref="G21:J21"/>
    <mergeCell ref="A20:B20"/>
    <mergeCell ref="C20:F20"/>
    <mergeCell ref="G20:J20"/>
    <mergeCell ref="K21:M21"/>
    <mergeCell ref="C17:F17"/>
    <mergeCell ref="G17:J17"/>
    <mergeCell ref="K17:M17"/>
    <mergeCell ref="N17:P17"/>
    <mergeCell ref="C18:F18"/>
    <mergeCell ref="G18:J18"/>
    <mergeCell ref="K18:M18"/>
    <mergeCell ref="N18:P18"/>
    <mergeCell ref="A16:B16"/>
    <mergeCell ref="C16:F16"/>
    <mergeCell ref="G16:J16"/>
    <mergeCell ref="K16:M16"/>
    <mergeCell ref="N16:P16"/>
    <mergeCell ref="A13:P13"/>
    <mergeCell ref="M1:N1"/>
    <mergeCell ref="M2:N2"/>
    <mergeCell ref="O2:P2"/>
    <mergeCell ref="O3:P4"/>
    <mergeCell ref="A6:B6"/>
    <mergeCell ref="A14:B15"/>
    <mergeCell ref="C14:J14"/>
    <mergeCell ref="K14:P14"/>
    <mergeCell ref="C15:F15"/>
    <mergeCell ref="G15:J15"/>
    <mergeCell ref="K15:M15"/>
    <mergeCell ref="N15:P15"/>
    <mergeCell ref="A23:B23"/>
    <mergeCell ref="C23:F23"/>
    <mergeCell ref="G23:J23"/>
    <mergeCell ref="K23:M23"/>
    <mergeCell ref="N23:P23"/>
    <mergeCell ref="A22:B22"/>
    <mergeCell ref="C22:F22"/>
    <mergeCell ref="G22:J22"/>
    <mergeCell ref="K22:M22"/>
    <mergeCell ref="N22:P22"/>
    <mergeCell ref="B30:F30"/>
    <mergeCell ref="A25:P25"/>
    <mergeCell ref="A27:A29"/>
    <mergeCell ref="B27:F29"/>
    <mergeCell ref="G27:J27"/>
    <mergeCell ref="K27:N27"/>
    <mergeCell ref="O27:P28"/>
    <mergeCell ref="G28:I28"/>
    <mergeCell ref="J28:J29"/>
    <mergeCell ref="K28:M28"/>
    <mergeCell ref="N28:N29"/>
    <mergeCell ref="N76:O76"/>
    <mergeCell ref="A67:I67"/>
    <mergeCell ref="G69:I69"/>
    <mergeCell ref="N69:O69"/>
    <mergeCell ref="G70:I71"/>
    <mergeCell ref="N70:O71"/>
    <mergeCell ref="G75:I75"/>
    <mergeCell ref="N75:O75"/>
    <mergeCell ref="K67:M67"/>
    <mergeCell ref="H79:J79"/>
    <mergeCell ref="H80:J80"/>
    <mergeCell ref="B31:D31"/>
    <mergeCell ref="B33:F33"/>
    <mergeCell ref="B59:F59"/>
    <mergeCell ref="B63:D63"/>
    <mergeCell ref="G76:I76"/>
    <mergeCell ref="C69:E69"/>
    <mergeCell ref="C70:E70"/>
    <mergeCell ref="C71:E71"/>
    <mergeCell ref="C75:E75"/>
    <mergeCell ref="C76:E76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61"/>
  <sheetViews>
    <sheetView topLeftCell="G25" workbookViewId="0">
      <selection activeCell="N11" sqref="N11"/>
    </sheetView>
  </sheetViews>
  <sheetFormatPr defaultRowHeight="15"/>
  <cols>
    <col min="2" max="2" width="12.85546875" style="13" customWidth="1"/>
    <col min="3" max="3" width="3.28515625" style="13" customWidth="1"/>
    <col min="4" max="4" width="2.28515625" style="13" customWidth="1"/>
    <col min="5" max="5" width="22.28515625" style="13" customWidth="1"/>
    <col min="6" max="6" width="17.5703125" style="13" customWidth="1"/>
    <col min="7" max="7" width="21.28515625" style="13" customWidth="1"/>
    <col min="8" max="9" width="8.140625" style="13" customWidth="1"/>
    <col min="10" max="10" width="15" style="13" customWidth="1"/>
    <col min="11" max="11" width="31" style="13" customWidth="1"/>
    <col min="12" max="12" width="9.140625" style="13"/>
    <col min="13" max="13" width="9.7109375" style="13" customWidth="1"/>
    <col min="14" max="14" width="16.140625" style="13" customWidth="1"/>
    <col min="15" max="15" width="17.5703125" style="13" customWidth="1"/>
    <col min="16" max="16" width="16.7109375" style="13" customWidth="1"/>
    <col min="17" max="17" width="12.28515625" style="13" customWidth="1"/>
  </cols>
  <sheetData>
    <row r="1" spans="2:17">
      <c r="B1" s="1"/>
      <c r="C1" s="2"/>
      <c r="D1" s="2"/>
      <c r="E1" s="2"/>
      <c r="F1" s="2"/>
      <c r="G1" s="2"/>
      <c r="H1" s="2"/>
      <c r="I1" s="2"/>
      <c r="J1" s="183" t="s">
        <v>0</v>
      </c>
      <c r="K1" s="2"/>
      <c r="L1" s="2"/>
      <c r="M1" s="2"/>
      <c r="N1" s="689"/>
      <c r="O1" s="690"/>
      <c r="P1" s="4"/>
      <c r="Q1" s="5"/>
    </row>
    <row r="2" spans="2:17">
      <c r="B2" s="7"/>
      <c r="C2" s="8"/>
      <c r="D2" s="8"/>
      <c r="E2" s="8"/>
      <c r="F2" s="8"/>
      <c r="G2" s="8"/>
      <c r="H2" s="8"/>
      <c r="I2" s="8"/>
      <c r="J2" s="184" t="s">
        <v>1</v>
      </c>
      <c r="K2" s="8"/>
      <c r="L2" s="8"/>
      <c r="M2" s="8"/>
      <c r="N2" s="691"/>
      <c r="O2" s="692"/>
      <c r="P2" s="693" t="s">
        <v>2</v>
      </c>
      <c r="Q2" s="692"/>
    </row>
    <row r="3" spans="2:17">
      <c r="B3" s="10"/>
      <c r="C3" s="11"/>
      <c r="D3" s="11"/>
      <c r="E3" s="11"/>
      <c r="F3" s="11"/>
      <c r="G3" s="11"/>
      <c r="H3" s="11"/>
      <c r="I3" s="11"/>
      <c r="J3" s="184" t="s">
        <v>3</v>
      </c>
      <c r="K3" s="11"/>
      <c r="L3" s="11"/>
      <c r="M3" s="11"/>
      <c r="N3" s="11"/>
      <c r="O3" s="12"/>
      <c r="P3" s="694" t="s">
        <v>4</v>
      </c>
      <c r="Q3" s="695"/>
    </row>
    <row r="4" spans="2:17" ht="15.75" thickBot="1">
      <c r="B4" s="14"/>
      <c r="C4" s="15"/>
      <c r="D4" s="15"/>
      <c r="E4" s="15"/>
      <c r="F4" s="15"/>
      <c r="G4" s="15"/>
      <c r="H4" s="15"/>
      <c r="I4" s="15"/>
      <c r="J4" s="16" t="s">
        <v>50</v>
      </c>
      <c r="K4" s="15"/>
      <c r="L4" s="15"/>
      <c r="M4" s="15"/>
      <c r="N4" s="15"/>
      <c r="O4" s="17"/>
      <c r="P4" s="696"/>
      <c r="Q4" s="697"/>
    </row>
    <row r="5" spans="2:17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2:17">
      <c r="B6" s="698" t="s">
        <v>5</v>
      </c>
      <c r="C6" s="699"/>
      <c r="D6" s="21" t="s">
        <v>6</v>
      </c>
      <c r="E6" s="186">
        <v>1209</v>
      </c>
      <c r="F6" s="186"/>
      <c r="G6" s="19" t="s">
        <v>7</v>
      </c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2:17">
      <c r="B7" s="185" t="s">
        <v>8</v>
      </c>
      <c r="C7" s="186"/>
      <c r="D7" s="21" t="s">
        <v>6</v>
      </c>
      <c r="E7" s="186">
        <v>120901</v>
      </c>
      <c r="F7" s="186"/>
      <c r="G7" s="19" t="s">
        <v>9</v>
      </c>
      <c r="H7" s="19"/>
      <c r="I7" s="19"/>
      <c r="J7" s="19"/>
      <c r="K7" s="19"/>
      <c r="L7" s="19"/>
      <c r="M7" s="19"/>
      <c r="N7" s="19"/>
      <c r="O7" s="19"/>
      <c r="P7" s="19"/>
      <c r="Q7" s="20"/>
    </row>
    <row r="8" spans="2:17">
      <c r="B8" s="185" t="s">
        <v>10</v>
      </c>
      <c r="C8" s="186"/>
      <c r="D8" s="21" t="s">
        <v>6</v>
      </c>
      <c r="E8" s="121" t="s">
        <v>53</v>
      </c>
      <c r="F8" s="186"/>
      <c r="G8" s="25" t="s">
        <v>54</v>
      </c>
      <c r="H8" s="19"/>
      <c r="I8" s="19"/>
      <c r="J8" s="19"/>
      <c r="K8" s="19"/>
      <c r="L8" s="19"/>
      <c r="M8" s="19"/>
      <c r="N8" s="19"/>
      <c r="O8" s="19"/>
      <c r="P8" s="19"/>
      <c r="Q8" s="20"/>
    </row>
    <row r="9" spans="2:17">
      <c r="B9" s="185" t="s">
        <v>11</v>
      </c>
      <c r="C9" s="186"/>
      <c r="D9" s="21" t="s">
        <v>6</v>
      </c>
      <c r="E9" s="24" t="s">
        <v>214</v>
      </c>
      <c r="F9" s="186"/>
      <c r="G9" s="25" t="s">
        <v>215</v>
      </c>
      <c r="H9" s="19"/>
      <c r="I9" s="19"/>
      <c r="J9" s="19"/>
      <c r="K9" s="19"/>
      <c r="L9" s="19"/>
      <c r="M9" s="19"/>
      <c r="N9" s="19"/>
      <c r="O9" s="19"/>
      <c r="P9" s="19"/>
      <c r="Q9" s="20"/>
    </row>
    <row r="10" spans="2:17">
      <c r="B10" s="185" t="s">
        <v>12</v>
      </c>
      <c r="C10" s="186"/>
      <c r="D10" s="21" t="s">
        <v>6</v>
      </c>
      <c r="E10" s="186" t="s">
        <v>9</v>
      </c>
      <c r="F10" s="186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2:17">
      <c r="B11" s="26" t="s">
        <v>14</v>
      </c>
      <c r="C11" s="186"/>
      <c r="D11" s="21" t="s">
        <v>6</v>
      </c>
      <c r="E11" s="186" t="s">
        <v>46</v>
      </c>
      <c r="F11" s="186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</row>
    <row r="12" spans="2:17">
      <c r="B12" s="26"/>
      <c r="C12" s="186"/>
      <c r="D12" s="21"/>
      <c r="E12" s="186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2:17">
      <c r="B13" s="686" t="s">
        <v>15</v>
      </c>
      <c r="C13" s="687"/>
      <c r="D13" s="687"/>
      <c r="E13" s="687"/>
      <c r="F13" s="687"/>
      <c r="G13" s="687"/>
      <c r="H13" s="687"/>
      <c r="I13" s="687"/>
      <c r="J13" s="687"/>
      <c r="K13" s="687"/>
      <c r="L13" s="687"/>
      <c r="M13" s="687"/>
      <c r="N13" s="687"/>
      <c r="O13" s="687"/>
      <c r="P13" s="687"/>
      <c r="Q13" s="688"/>
    </row>
    <row r="14" spans="2:17">
      <c r="B14" s="700" t="s">
        <v>16</v>
      </c>
      <c r="C14" s="701"/>
      <c r="D14" s="704" t="s">
        <v>17</v>
      </c>
      <c r="E14" s="705"/>
      <c r="F14" s="705"/>
      <c r="G14" s="705"/>
      <c r="H14" s="705"/>
      <c r="I14" s="705"/>
      <c r="J14" s="705"/>
      <c r="K14" s="706"/>
      <c r="L14" s="704" t="s">
        <v>18</v>
      </c>
      <c r="M14" s="705"/>
      <c r="N14" s="705"/>
      <c r="O14" s="705"/>
      <c r="P14" s="705"/>
      <c r="Q14" s="707"/>
    </row>
    <row r="15" spans="2:17">
      <c r="B15" s="702"/>
      <c r="C15" s="703"/>
      <c r="D15" s="704" t="s">
        <v>19</v>
      </c>
      <c r="E15" s="705"/>
      <c r="F15" s="705"/>
      <c r="G15" s="705"/>
      <c r="H15" s="704" t="s">
        <v>20</v>
      </c>
      <c r="I15" s="705"/>
      <c r="J15" s="705"/>
      <c r="K15" s="706"/>
      <c r="L15" s="704" t="s">
        <v>19</v>
      </c>
      <c r="M15" s="705"/>
      <c r="N15" s="706"/>
      <c r="O15" s="704" t="s">
        <v>20</v>
      </c>
      <c r="P15" s="705"/>
      <c r="Q15" s="707"/>
    </row>
    <row r="16" spans="2:17" s="13" customFormat="1" ht="12.75" customHeight="1">
      <c r="B16" s="721" t="s">
        <v>21</v>
      </c>
      <c r="C16" s="685"/>
      <c r="D16" s="683" t="s">
        <v>201</v>
      </c>
      <c r="E16" s="684"/>
      <c r="F16" s="684"/>
      <c r="G16" s="685"/>
      <c r="H16" s="683" t="s">
        <v>201</v>
      </c>
      <c r="I16" s="684"/>
      <c r="J16" s="684"/>
      <c r="K16" s="685"/>
      <c r="L16" s="708">
        <v>0.7</v>
      </c>
      <c r="M16" s="709"/>
      <c r="N16" s="710"/>
      <c r="O16" s="708">
        <v>0.7</v>
      </c>
      <c r="P16" s="709"/>
      <c r="Q16" s="710"/>
    </row>
    <row r="17" spans="2:17" s="13" customFormat="1" ht="12.75" customHeight="1">
      <c r="B17" s="188"/>
      <c r="C17" s="187"/>
      <c r="D17" s="683" t="s">
        <v>202</v>
      </c>
      <c r="E17" s="684"/>
      <c r="F17" s="684"/>
      <c r="G17" s="685"/>
      <c r="H17" s="683" t="s">
        <v>202</v>
      </c>
      <c r="I17" s="684"/>
      <c r="J17" s="684"/>
      <c r="K17" s="685"/>
      <c r="L17" s="708">
        <v>0.8</v>
      </c>
      <c r="M17" s="709"/>
      <c r="N17" s="710"/>
      <c r="O17" s="708">
        <v>0.8</v>
      </c>
      <c r="P17" s="709"/>
      <c r="Q17" s="710"/>
    </row>
    <row r="18" spans="2:17" s="13" customFormat="1" ht="12.75" customHeight="1">
      <c r="B18" s="188"/>
      <c r="C18" s="187"/>
      <c r="D18" s="718" t="s">
        <v>203</v>
      </c>
      <c r="E18" s="719"/>
      <c r="F18" s="719"/>
      <c r="G18" s="720"/>
      <c r="H18" s="718" t="s">
        <v>203</v>
      </c>
      <c r="I18" s="719"/>
      <c r="J18" s="719"/>
      <c r="K18" s="720"/>
      <c r="L18" s="708">
        <v>1</v>
      </c>
      <c r="M18" s="709"/>
      <c r="N18" s="710"/>
      <c r="O18" s="708">
        <v>1</v>
      </c>
      <c r="P18" s="709"/>
      <c r="Q18" s="710"/>
    </row>
    <row r="19" spans="2:17" s="13" customFormat="1" ht="16.5" customHeight="1">
      <c r="B19" s="711" t="s">
        <v>22</v>
      </c>
      <c r="C19" s="712"/>
      <c r="D19" s="683" t="s">
        <v>23</v>
      </c>
      <c r="E19" s="684"/>
      <c r="F19" s="684"/>
      <c r="G19" s="685"/>
      <c r="H19" s="683" t="s">
        <v>23</v>
      </c>
      <c r="I19" s="684"/>
      <c r="J19" s="684"/>
      <c r="K19" s="685"/>
      <c r="L19" s="713">
        <f>K29</f>
        <v>190500000</v>
      </c>
      <c r="M19" s="714"/>
      <c r="N19" s="860"/>
      <c r="O19" s="713">
        <f>O29</f>
        <v>381290000</v>
      </c>
      <c r="P19" s="714"/>
      <c r="Q19" s="860"/>
    </row>
    <row r="20" spans="2:17" s="13" customFormat="1" ht="16.5" customHeight="1">
      <c r="B20" s="818" t="s">
        <v>24</v>
      </c>
      <c r="C20" s="674"/>
      <c r="D20" s="858" t="s">
        <v>212</v>
      </c>
      <c r="E20" s="859"/>
      <c r="F20" s="859"/>
      <c r="G20" s="859"/>
      <c r="H20" s="858" t="s">
        <v>212</v>
      </c>
      <c r="I20" s="859"/>
      <c r="J20" s="859"/>
      <c r="K20" s="859"/>
      <c r="L20" s="718" t="s">
        <v>326</v>
      </c>
      <c r="M20" s="719"/>
      <c r="N20" s="720"/>
      <c r="O20" s="718" t="s">
        <v>326</v>
      </c>
      <c r="P20" s="719"/>
      <c r="Q20" s="720"/>
    </row>
    <row r="21" spans="2:17" ht="15" customHeight="1">
      <c r="B21" s="681" t="s">
        <v>25</v>
      </c>
      <c r="C21" s="682"/>
      <c r="D21" s="858" t="s">
        <v>213</v>
      </c>
      <c r="E21" s="859"/>
      <c r="F21" s="859"/>
      <c r="G21" s="859"/>
      <c r="H21" s="858" t="s">
        <v>213</v>
      </c>
      <c r="I21" s="859"/>
      <c r="J21" s="859"/>
      <c r="K21" s="859"/>
      <c r="L21" s="718" t="s">
        <v>326</v>
      </c>
      <c r="M21" s="719"/>
      <c r="N21" s="720"/>
      <c r="O21" s="718" t="s">
        <v>326</v>
      </c>
      <c r="P21" s="719"/>
      <c r="Q21" s="720"/>
    </row>
    <row r="22" spans="2:17">
      <c r="B22" s="30" t="s">
        <v>26</v>
      </c>
      <c r="C22" s="31"/>
      <c r="D22" s="32"/>
      <c r="E22" s="31"/>
      <c r="F22" s="33" t="s">
        <v>47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</row>
    <row r="23" spans="2:17" ht="15.75" thickBot="1">
      <c r="B23" s="722" t="s">
        <v>27</v>
      </c>
      <c r="C23" s="723"/>
      <c r="D23" s="723"/>
      <c r="E23" s="723"/>
      <c r="F23" s="723"/>
      <c r="G23" s="723"/>
      <c r="H23" s="723"/>
      <c r="I23" s="723"/>
      <c r="J23" s="723"/>
      <c r="K23" s="723"/>
      <c r="L23" s="723"/>
      <c r="M23" s="723"/>
      <c r="N23" s="723"/>
      <c r="O23" s="723"/>
      <c r="P23" s="723"/>
      <c r="Q23" s="724"/>
    </row>
    <row r="24" spans="2:17" ht="15.75" thickBo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5" spans="2:17" ht="15.75" thickBot="1">
      <c r="B25" s="725" t="s">
        <v>28</v>
      </c>
      <c r="C25" s="728" t="s">
        <v>29</v>
      </c>
      <c r="D25" s="729"/>
      <c r="E25" s="729"/>
      <c r="F25" s="729"/>
      <c r="G25" s="729"/>
      <c r="H25" s="736" t="s">
        <v>30</v>
      </c>
      <c r="I25" s="737"/>
      <c r="J25" s="737"/>
      <c r="K25" s="738"/>
      <c r="L25" s="736" t="s">
        <v>31</v>
      </c>
      <c r="M25" s="737"/>
      <c r="N25" s="737"/>
      <c r="O25" s="738"/>
      <c r="P25" s="739" t="s">
        <v>32</v>
      </c>
      <c r="Q25" s="740"/>
    </row>
    <row r="26" spans="2:17">
      <c r="B26" s="726"/>
      <c r="C26" s="730"/>
      <c r="D26" s="731"/>
      <c r="E26" s="731"/>
      <c r="F26" s="731"/>
      <c r="G26" s="732"/>
      <c r="H26" s="743" t="s">
        <v>33</v>
      </c>
      <c r="I26" s="729"/>
      <c r="J26" s="729"/>
      <c r="K26" s="744" t="s">
        <v>34</v>
      </c>
      <c r="L26" s="743" t="s">
        <v>33</v>
      </c>
      <c r="M26" s="729"/>
      <c r="N26" s="729"/>
      <c r="O26" s="744" t="s">
        <v>34</v>
      </c>
      <c r="P26" s="741"/>
      <c r="Q26" s="742"/>
    </row>
    <row r="27" spans="2:17">
      <c r="B27" s="727"/>
      <c r="C27" s="733"/>
      <c r="D27" s="734"/>
      <c r="E27" s="734"/>
      <c r="F27" s="734"/>
      <c r="G27" s="735"/>
      <c r="H27" s="40" t="s">
        <v>35</v>
      </c>
      <c r="I27" s="189" t="s">
        <v>36</v>
      </c>
      <c r="J27" s="189" t="s">
        <v>37</v>
      </c>
      <c r="K27" s="732"/>
      <c r="L27" s="40" t="s">
        <v>35</v>
      </c>
      <c r="M27" s="189" t="s">
        <v>36</v>
      </c>
      <c r="N27" s="189" t="s">
        <v>37</v>
      </c>
      <c r="O27" s="745"/>
      <c r="P27" s="42" t="s">
        <v>38</v>
      </c>
      <c r="Q27" s="43" t="s">
        <v>39</v>
      </c>
    </row>
    <row r="28" spans="2:17">
      <c r="B28" s="44">
        <v>1</v>
      </c>
      <c r="C28" s="734">
        <v>2</v>
      </c>
      <c r="D28" s="734"/>
      <c r="E28" s="734"/>
      <c r="F28" s="734"/>
      <c r="G28" s="735"/>
      <c r="H28" s="189">
        <v>3</v>
      </c>
      <c r="I28" s="32">
        <v>4</v>
      </c>
      <c r="J28" s="189">
        <v>5</v>
      </c>
      <c r="K28" s="32">
        <v>6</v>
      </c>
      <c r="L28" s="40">
        <v>7</v>
      </c>
      <c r="M28" s="32">
        <v>8</v>
      </c>
      <c r="N28" s="189">
        <v>9</v>
      </c>
      <c r="O28" s="32">
        <v>10</v>
      </c>
      <c r="P28" s="45" t="s">
        <v>40</v>
      </c>
      <c r="Q28" s="46">
        <v>12</v>
      </c>
    </row>
    <row r="29" spans="2:17">
      <c r="B29" s="214" t="s">
        <v>204</v>
      </c>
      <c r="C29" s="861" t="s">
        <v>42</v>
      </c>
      <c r="D29" s="862"/>
      <c r="E29" s="862"/>
      <c r="F29" s="862"/>
      <c r="G29" s="863"/>
      <c r="H29" s="215"/>
      <c r="I29" s="216"/>
      <c r="J29" s="216"/>
      <c r="K29" s="217">
        <f>K30</f>
        <v>190500000</v>
      </c>
      <c r="L29" s="215"/>
      <c r="M29" s="216"/>
      <c r="N29" s="216"/>
      <c r="O29" s="217">
        <f>O30</f>
        <v>381290000</v>
      </c>
      <c r="P29" s="97"/>
      <c r="Q29" s="98"/>
    </row>
    <row r="30" spans="2:17">
      <c r="B30" s="214" t="s">
        <v>105</v>
      </c>
      <c r="C30" s="861" t="s">
        <v>59</v>
      </c>
      <c r="D30" s="862"/>
      <c r="E30" s="862"/>
      <c r="F30" s="862"/>
      <c r="G30" s="863"/>
      <c r="H30" s="215"/>
      <c r="I30" s="216"/>
      <c r="J30" s="216"/>
      <c r="K30" s="217">
        <f>K31+K37</f>
        <v>190500000</v>
      </c>
      <c r="L30" s="215"/>
      <c r="M30" s="216"/>
      <c r="N30" s="216"/>
      <c r="O30" s="217">
        <f>O31+O37</f>
        <v>381290000</v>
      </c>
      <c r="P30" s="97"/>
      <c r="Q30" s="98"/>
    </row>
    <row r="31" spans="2:17">
      <c r="B31" s="214" t="s">
        <v>111</v>
      </c>
      <c r="C31" s="864" t="s">
        <v>205</v>
      </c>
      <c r="D31" s="865"/>
      <c r="E31" s="865"/>
      <c r="F31" s="865"/>
      <c r="G31" s="866"/>
      <c r="H31" s="215"/>
      <c r="I31" s="216"/>
      <c r="J31" s="216"/>
      <c r="K31" s="217">
        <f>K32</f>
        <v>50000000</v>
      </c>
      <c r="L31" s="215"/>
      <c r="M31" s="216"/>
      <c r="N31" s="216"/>
      <c r="O31" s="217">
        <f>O32</f>
        <v>40000000</v>
      </c>
      <c r="P31" s="97"/>
      <c r="Q31" s="98"/>
    </row>
    <row r="32" spans="2:17">
      <c r="B32" s="214" t="s">
        <v>113</v>
      </c>
      <c r="C32" s="864" t="s">
        <v>206</v>
      </c>
      <c r="D32" s="865"/>
      <c r="E32" s="865"/>
      <c r="F32" s="865"/>
      <c r="G32" s="866"/>
      <c r="H32" s="218" t="s">
        <v>121</v>
      </c>
      <c r="I32" s="216" t="s">
        <v>136</v>
      </c>
      <c r="J32" s="219">
        <v>50000000</v>
      </c>
      <c r="K32" s="220">
        <f>J32</f>
        <v>50000000</v>
      </c>
      <c r="L32" s="218" t="s">
        <v>121</v>
      </c>
      <c r="M32" s="216" t="s">
        <v>136</v>
      </c>
      <c r="N32" s="219">
        <v>40000000</v>
      </c>
      <c r="O32" s="220">
        <f>N32</f>
        <v>40000000</v>
      </c>
      <c r="P32" s="97">
        <f>O32-K32</f>
        <v>-10000000</v>
      </c>
      <c r="Q32" s="98">
        <f>P32*100%/O32</f>
        <v>-0.25</v>
      </c>
    </row>
    <row r="33" spans="2:18">
      <c r="B33" s="214"/>
      <c r="E33" s="218" t="s">
        <v>207</v>
      </c>
      <c r="F33" s="218"/>
      <c r="G33" s="215"/>
      <c r="H33" s="216"/>
      <c r="I33" s="216"/>
      <c r="J33" s="216"/>
      <c r="K33" s="223"/>
      <c r="L33" s="215"/>
      <c r="M33" s="216"/>
      <c r="N33" s="216"/>
      <c r="O33" s="223"/>
      <c r="P33" s="97"/>
      <c r="Q33" s="98"/>
    </row>
    <row r="34" spans="2:18">
      <c r="B34" s="214"/>
      <c r="E34" s="218" t="s">
        <v>208</v>
      </c>
      <c r="F34" s="218"/>
      <c r="G34" s="215"/>
      <c r="H34" s="216"/>
      <c r="I34" s="216"/>
      <c r="J34" s="216"/>
      <c r="K34" s="223"/>
      <c r="L34" s="215"/>
      <c r="M34" s="216"/>
      <c r="N34" s="216"/>
      <c r="O34" s="223"/>
      <c r="P34" s="97"/>
      <c r="Q34" s="98"/>
    </row>
    <row r="35" spans="2:18">
      <c r="B35" s="214"/>
      <c r="E35" s="218" t="s">
        <v>209</v>
      </c>
      <c r="F35" s="218"/>
      <c r="G35" s="215"/>
      <c r="H35" s="216"/>
      <c r="I35" s="216"/>
      <c r="J35" s="216"/>
      <c r="K35" s="223"/>
      <c r="L35" s="215"/>
      <c r="M35" s="216"/>
      <c r="N35" s="216"/>
      <c r="O35" s="223"/>
      <c r="P35" s="97"/>
      <c r="Q35" s="98"/>
    </row>
    <row r="36" spans="2:18">
      <c r="B36" s="214"/>
      <c r="E36" s="218" t="s">
        <v>210</v>
      </c>
      <c r="F36" s="218"/>
      <c r="G36" s="215"/>
      <c r="H36" s="216"/>
      <c r="I36" s="216"/>
      <c r="J36" s="216"/>
      <c r="K36" s="223"/>
      <c r="L36" s="215"/>
      <c r="M36" s="216"/>
      <c r="N36" s="216"/>
      <c r="O36" s="223"/>
      <c r="P36" s="97"/>
      <c r="Q36" s="98"/>
    </row>
    <row r="37" spans="2:18">
      <c r="B37" s="214" t="s">
        <v>133</v>
      </c>
      <c r="C37" s="864" t="s">
        <v>134</v>
      </c>
      <c r="D37" s="865"/>
      <c r="E37" s="865"/>
      <c r="F37" s="865"/>
      <c r="G37" s="866"/>
      <c r="H37" s="215"/>
      <c r="I37" s="216"/>
      <c r="J37" s="216"/>
      <c r="K37" s="217">
        <f>K38</f>
        <v>140500000</v>
      </c>
      <c r="L37" s="215"/>
      <c r="M37" s="216"/>
      <c r="N37" s="216"/>
      <c r="O37" s="217">
        <f>O38</f>
        <v>341290000</v>
      </c>
      <c r="P37" s="97"/>
      <c r="Q37" s="98"/>
    </row>
    <row r="38" spans="2:18">
      <c r="B38" s="214"/>
      <c r="C38" s="864" t="s">
        <v>211</v>
      </c>
      <c r="D38" s="865"/>
      <c r="E38" s="865"/>
      <c r="F38" s="865"/>
      <c r="G38" s="866"/>
      <c r="H38" s="218" t="s">
        <v>121</v>
      </c>
      <c r="I38" s="216" t="s">
        <v>136</v>
      </c>
      <c r="J38" s="219">
        <v>140500000</v>
      </c>
      <c r="K38" s="224">
        <f>H38*J38</f>
        <v>140500000</v>
      </c>
      <c r="L38" s="218" t="s">
        <v>121</v>
      </c>
      <c r="M38" s="216" t="s">
        <v>136</v>
      </c>
      <c r="N38" s="217">
        <v>341290000</v>
      </c>
      <c r="O38" s="217">
        <f>L38*N38</f>
        <v>341290000</v>
      </c>
      <c r="P38" s="97">
        <f>O38-K38</f>
        <v>200790000</v>
      </c>
      <c r="Q38" s="98">
        <f>P38*100%/O38</f>
        <v>0.58832664303085358</v>
      </c>
    </row>
    <row r="39" spans="2:18">
      <c r="B39" s="225"/>
      <c r="D39" s="221"/>
      <c r="E39" s="218" t="s">
        <v>207</v>
      </c>
      <c r="F39" s="215"/>
      <c r="G39" s="222"/>
      <c r="H39" s="215"/>
      <c r="I39" s="216"/>
      <c r="J39" s="216"/>
      <c r="K39" s="223"/>
      <c r="L39" s="215"/>
      <c r="M39" s="216"/>
      <c r="N39" s="216"/>
      <c r="O39" s="223"/>
      <c r="P39" s="97"/>
      <c r="Q39" s="98"/>
    </row>
    <row r="40" spans="2:18">
      <c r="B40" s="225"/>
      <c r="D40" s="221"/>
      <c r="E40" s="218" t="s">
        <v>208</v>
      </c>
      <c r="F40" s="215"/>
      <c r="G40" s="222"/>
      <c r="H40" s="215"/>
      <c r="I40" s="216"/>
      <c r="J40" s="216"/>
      <c r="K40" s="223"/>
      <c r="L40" s="215"/>
      <c r="M40" s="216"/>
      <c r="N40" s="216"/>
      <c r="O40" s="223"/>
      <c r="P40" s="97"/>
      <c r="Q40" s="98"/>
    </row>
    <row r="41" spans="2:18">
      <c r="B41" s="225"/>
      <c r="D41" s="221"/>
      <c r="E41" s="218" t="s">
        <v>209</v>
      </c>
      <c r="F41" s="215"/>
      <c r="G41" s="222"/>
      <c r="H41" s="215"/>
      <c r="I41" s="216"/>
      <c r="J41" s="216"/>
      <c r="K41" s="223"/>
      <c r="L41" s="215"/>
      <c r="M41" s="216"/>
      <c r="N41" s="216"/>
      <c r="O41" s="223"/>
      <c r="P41" s="97"/>
      <c r="Q41" s="98"/>
    </row>
    <row r="42" spans="2:18">
      <c r="B42" s="225"/>
      <c r="D42" s="221"/>
      <c r="E42" s="218" t="s">
        <v>210</v>
      </c>
      <c r="F42" s="215"/>
      <c r="G42" s="222"/>
      <c r="H42" s="215"/>
      <c r="I42" s="216"/>
      <c r="J42" s="216"/>
      <c r="K42" s="223"/>
      <c r="L42" s="215"/>
      <c r="M42" s="216"/>
      <c r="N42" s="216"/>
      <c r="O42" s="223"/>
      <c r="P42" s="518"/>
      <c r="Q42" s="519"/>
    </row>
    <row r="43" spans="2:18">
      <c r="B43" s="867" t="s">
        <v>45</v>
      </c>
      <c r="C43" s="868"/>
      <c r="D43" s="868"/>
      <c r="E43" s="868"/>
      <c r="F43" s="868"/>
      <c r="G43" s="868"/>
      <c r="H43" s="868"/>
      <c r="I43" s="868"/>
      <c r="J43" s="869"/>
      <c r="K43" s="520">
        <f>K29</f>
        <v>190500000</v>
      </c>
      <c r="L43" s="521"/>
      <c r="M43" s="521"/>
      <c r="N43" s="521"/>
      <c r="O43" s="520">
        <f>O29</f>
        <v>381290000</v>
      </c>
      <c r="P43" s="522">
        <f>O43-K43</f>
        <v>190790000</v>
      </c>
      <c r="Q43" s="202">
        <f>O43/K43*100</f>
        <v>200.1522309711286</v>
      </c>
    </row>
    <row r="44" spans="2:18" s="419" customFormat="1">
      <c r="B44" s="25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4"/>
      <c r="O44" s="72"/>
      <c r="P44" s="72"/>
      <c r="Q44" s="523"/>
    </row>
    <row r="45" spans="2:18" s="13" customFormat="1" ht="12.75">
      <c r="B45" s="516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4"/>
      <c r="O45" s="72"/>
      <c r="P45" s="72"/>
      <c r="Q45" s="75"/>
      <c r="R45" s="18"/>
    </row>
    <row r="46" spans="2:18" s="13" customFormat="1" ht="12.75">
      <c r="B46" s="64"/>
      <c r="C46" s="679" t="s">
        <v>380</v>
      </c>
      <c r="D46" s="679"/>
      <c r="E46" s="679"/>
      <c r="F46" s="72"/>
      <c r="G46" s="72"/>
      <c r="H46" s="679"/>
      <c r="I46" s="679"/>
      <c r="J46" s="679"/>
      <c r="K46" s="73"/>
      <c r="L46" s="72"/>
      <c r="M46" s="72"/>
      <c r="N46" s="74"/>
      <c r="O46" s="679" t="s">
        <v>420</v>
      </c>
      <c r="P46" s="679"/>
      <c r="Q46" s="75"/>
      <c r="R46" s="18"/>
    </row>
    <row r="47" spans="2:18" s="13" customFormat="1" ht="12.75">
      <c r="B47" s="64"/>
      <c r="C47" s="679" t="s">
        <v>377</v>
      </c>
      <c r="D47" s="679"/>
      <c r="E47" s="679"/>
      <c r="F47" s="72"/>
      <c r="G47" s="72"/>
      <c r="H47" s="767"/>
      <c r="I47" s="767"/>
      <c r="J47" s="767"/>
      <c r="K47" s="73"/>
      <c r="L47" s="72"/>
      <c r="M47" s="72"/>
      <c r="N47" s="74"/>
      <c r="O47" s="768" t="s">
        <v>48</v>
      </c>
      <c r="P47" s="768"/>
      <c r="Q47" s="76"/>
      <c r="R47" s="18"/>
    </row>
    <row r="48" spans="2:18" s="13" customFormat="1" ht="12.75">
      <c r="B48" s="64"/>
      <c r="C48" s="679" t="s">
        <v>13</v>
      </c>
      <c r="D48" s="679"/>
      <c r="E48" s="679"/>
      <c r="F48" s="72"/>
      <c r="G48" s="72"/>
      <c r="H48" s="767"/>
      <c r="I48" s="767"/>
      <c r="J48" s="767"/>
      <c r="K48" s="72"/>
      <c r="L48" s="72"/>
      <c r="M48" s="72"/>
      <c r="N48" s="74"/>
      <c r="O48" s="768"/>
      <c r="P48" s="768"/>
      <c r="Q48" s="76"/>
      <c r="R48" s="18"/>
    </row>
    <row r="49" spans="2:18" s="13" customFormat="1" ht="12.75">
      <c r="B49" s="64"/>
      <c r="C49" s="72"/>
      <c r="D49" s="72"/>
      <c r="E49" s="72"/>
      <c r="F49" s="72"/>
      <c r="G49" s="72"/>
      <c r="H49" s="77"/>
      <c r="I49" s="77"/>
      <c r="J49" s="77"/>
      <c r="K49" s="72"/>
      <c r="L49" s="72"/>
      <c r="M49" s="72"/>
      <c r="N49" s="74"/>
      <c r="O49" s="77"/>
      <c r="P49" s="77"/>
      <c r="Q49" s="78"/>
      <c r="R49" s="18"/>
    </row>
    <row r="50" spans="2:18" s="13" customFormat="1" ht="12.75">
      <c r="B50" s="64"/>
      <c r="C50" s="72"/>
      <c r="D50" s="72"/>
      <c r="E50" s="72"/>
      <c r="F50" s="72"/>
      <c r="G50" s="72"/>
      <c r="H50" s="77"/>
      <c r="I50" s="77"/>
      <c r="J50" s="77"/>
      <c r="K50" s="72"/>
      <c r="L50" s="72"/>
      <c r="M50" s="72"/>
      <c r="N50" s="74"/>
      <c r="O50" s="77"/>
      <c r="P50" s="77"/>
      <c r="Q50" s="78"/>
      <c r="R50" s="18"/>
    </row>
    <row r="51" spans="2:18" s="13" customFormat="1" ht="12.75">
      <c r="B51" s="64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4"/>
      <c r="O51" s="72"/>
      <c r="P51" s="72"/>
      <c r="Q51" s="75"/>
      <c r="R51" s="18"/>
    </row>
    <row r="52" spans="2:18" s="65" customFormat="1" ht="12.75">
      <c r="B52" s="64"/>
      <c r="C52" s="678" t="s">
        <v>378</v>
      </c>
      <c r="D52" s="678"/>
      <c r="E52" s="678"/>
      <c r="F52" s="72"/>
      <c r="G52" s="72"/>
      <c r="H52" s="769"/>
      <c r="I52" s="769"/>
      <c r="J52" s="769"/>
      <c r="K52" s="79"/>
      <c r="L52" s="72"/>
      <c r="M52" s="72"/>
      <c r="N52" s="74"/>
      <c r="O52" s="769" t="s">
        <v>117</v>
      </c>
      <c r="P52" s="769"/>
      <c r="Q52" s="80"/>
    </row>
    <row r="53" spans="2:18" s="65" customFormat="1" ht="12.75">
      <c r="B53" s="64"/>
      <c r="C53" s="679" t="s">
        <v>379</v>
      </c>
      <c r="D53" s="679"/>
      <c r="E53" s="679"/>
      <c r="F53" s="72"/>
      <c r="G53" s="72"/>
      <c r="H53" s="770"/>
      <c r="I53" s="770"/>
      <c r="J53" s="770"/>
      <c r="K53" s="81"/>
      <c r="L53" s="72"/>
      <c r="M53" s="72"/>
      <c r="N53" s="74"/>
      <c r="O53" s="770" t="s">
        <v>192</v>
      </c>
      <c r="P53" s="770"/>
      <c r="Q53" s="82"/>
    </row>
    <row r="54" spans="2:18" s="13" customFormat="1" ht="13.5" thickBot="1"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5"/>
      <c r="O54" s="84"/>
      <c r="P54" s="84"/>
      <c r="Q54" s="86"/>
    </row>
    <row r="55" spans="2:18">
      <c r="I55" s="765"/>
      <c r="J55" s="765"/>
      <c r="K55" s="765"/>
    </row>
    <row r="56" spans="2:18">
      <c r="I56" s="766"/>
      <c r="J56" s="766"/>
      <c r="K56" s="766"/>
    </row>
    <row r="57" spans="2:18">
      <c r="I57" s="19"/>
      <c r="J57" s="19"/>
      <c r="K57" s="19"/>
    </row>
    <row r="58" spans="2:18">
      <c r="E58" s="87"/>
      <c r="F58" s="88"/>
      <c r="G58" s="89"/>
      <c r="H58" s="90"/>
      <c r="I58" s="19"/>
    </row>
    <row r="59" spans="2:18">
      <c r="E59" s="87"/>
      <c r="F59" s="88"/>
      <c r="G59" s="89"/>
      <c r="H59" s="90"/>
      <c r="I59" s="19"/>
    </row>
    <row r="60" spans="2:18">
      <c r="E60" s="87"/>
      <c r="F60" s="88"/>
      <c r="G60" s="89"/>
      <c r="H60" s="90"/>
      <c r="I60" s="19"/>
    </row>
    <row r="61" spans="2:18">
      <c r="E61" s="87"/>
      <c r="F61" s="88"/>
      <c r="G61" s="89"/>
      <c r="H61" s="90"/>
      <c r="I61" s="19"/>
    </row>
  </sheetData>
  <mergeCells count="74">
    <mergeCell ref="B13:Q13"/>
    <mergeCell ref="N1:O1"/>
    <mergeCell ref="N2:O2"/>
    <mergeCell ref="P2:Q2"/>
    <mergeCell ref="P3:Q4"/>
    <mergeCell ref="B6:C6"/>
    <mergeCell ref="B14:C15"/>
    <mergeCell ref="D14:K14"/>
    <mergeCell ref="L14:Q14"/>
    <mergeCell ref="D15:G15"/>
    <mergeCell ref="H15:K15"/>
    <mergeCell ref="L15:N15"/>
    <mergeCell ref="O15:Q15"/>
    <mergeCell ref="B21:C21"/>
    <mergeCell ref="D21:G21"/>
    <mergeCell ref="H21:K21"/>
    <mergeCell ref="L21:N21"/>
    <mergeCell ref="O21:Q21"/>
    <mergeCell ref="C28:G28"/>
    <mergeCell ref="C38:G38"/>
    <mergeCell ref="B23:Q23"/>
    <mergeCell ref="B25:B27"/>
    <mergeCell ref="C25:G27"/>
    <mergeCell ref="H25:K25"/>
    <mergeCell ref="L25:O25"/>
    <mergeCell ref="P25:Q26"/>
    <mergeCell ref="H26:J26"/>
    <mergeCell ref="K26:K27"/>
    <mergeCell ref="L26:N26"/>
    <mergeCell ref="O26:O27"/>
    <mergeCell ref="O52:P52"/>
    <mergeCell ref="O46:P46"/>
    <mergeCell ref="O47:P48"/>
    <mergeCell ref="B43:J43"/>
    <mergeCell ref="O53:P53"/>
    <mergeCell ref="C46:E46"/>
    <mergeCell ref="C47:E47"/>
    <mergeCell ref="C48:E48"/>
    <mergeCell ref="C52:E52"/>
    <mergeCell ref="C53:E53"/>
    <mergeCell ref="I55:K55"/>
    <mergeCell ref="I56:K56"/>
    <mergeCell ref="C29:G29"/>
    <mergeCell ref="C30:G30"/>
    <mergeCell ref="C31:G31"/>
    <mergeCell ref="C32:G32"/>
    <mergeCell ref="C37:G37"/>
    <mergeCell ref="H46:J46"/>
    <mergeCell ref="H47:J48"/>
    <mergeCell ref="H53:J53"/>
    <mergeCell ref="H52:J52"/>
    <mergeCell ref="O16:Q16"/>
    <mergeCell ref="D17:G17"/>
    <mergeCell ref="H17:K17"/>
    <mergeCell ref="L17:N17"/>
    <mergeCell ref="O17:Q17"/>
    <mergeCell ref="B19:C19"/>
    <mergeCell ref="D19:G19"/>
    <mergeCell ref="H19:K19"/>
    <mergeCell ref="L19:N19"/>
    <mergeCell ref="B16:C16"/>
    <mergeCell ref="D16:G16"/>
    <mergeCell ref="H16:K16"/>
    <mergeCell ref="L16:N16"/>
    <mergeCell ref="O19:Q19"/>
    <mergeCell ref="D18:G18"/>
    <mergeCell ref="H18:K18"/>
    <mergeCell ref="L18:N18"/>
    <mergeCell ref="O18:Q18"/>
    <mergeCell ref="B20:C20"/>
    <mergeCell ref="D20:G20"/>
    <mergeCell ref="H20:K20"/>
    <mergeCell ref="L20:N20"/>
    <mergeCell ref="O20:Q20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9"/>
  <sheetViews>
    <sheetView topLeftCell="F28" workbookViewId="0">
      <selection activeCell="K43" sqref="K43"/>
    </sheetView>
  </sheetViews>
  <sheetFormatPr defaultRowHeight="15"/>
  <cols>
    <col min="1" max="1" width="15.5703125" customWidth="1"/>
    <col min="2" max="2" width="12.85546875" style="13" customWidth="1"/>
    <col min="3" max="3" width="3.28515625" style="13" customWidth="1"/>
    <col min="4" max="4" width="2.28515625" style="13" customWidth="1"/>
    <col min="5" max="5" width="22.28515625" style="13" customWidth="1"/>
    <col min="6" max="6" width="17.5703125" style="13" customWidth="1"/>
    <col min="7" max="7" width="18.140625" style="13" customWidth="1"/>
    <col min="8" max="8" width="10.5703125" style="13" customWidth="1"/>
    <col min="9" max="9" width="8.140625" style="13" customWidth="1"/>
    <col min="10" max="10" width="15.140625" style="13" customWidth="1"/>
    <col min="11" max="11" width="25.42578125" style="13" customWidth="1"/>
    <col min="12" max="12" width="11.140625" style="13" customWidth="1"/>
    <col min="13" max="13" width="9.7109375" style="13" customWidth="1"/>
    <col min="14" max="14" width="13" style="13" customWidth="1"/>
    <col min="15" max="15" width="18.42578125" style="13" customWidth="1"/>
    <col min="16" max="16" width="15.85546875" style="13" customWidth="1"/>
    <col min="17" max="17" width="10.5703125" style="13" customWidth="1"/>
  </cols>
  <sheetData>
    <row r="1" spans="2:17">
      <c r="B1" s="1"/>
      <c r="C1" s="2"/>
      <c r="D1" s="2"/>
      <c r="E1" s="2"/>
      <c r="F1" s="2"/>
      <c r="G1" s="2"/>
      <c r="H1" s="2"/>
      <c r="I1" s="2"/>
      <c r="J1" s="206" t="s">
        <v>0</v>
      </c>
      <c r="K1" s="2"/>
      <c r="L1" s="2"/>
      <c r="M1" s="2"/>
      <c r="N1" s="689"/>
      <c r="O1" s="690"/>
      <c r="P1" s="4"/>
      <c r="Q1" s="5"/>
    </row>
    <row r="2" spans="2:17">
      <c r="B2" s="7"/>
      <c r="C2" s="8"/>
      <c r="D2" s="8"/>
      <c r="E2" s="8"/>
      <c r="F2" s="8"/>
      <c r="G2" s="8"/>
      <c r="H2" s="8"/>
      <c r="I2" s="8"/>
      <c r="J2" s="207" t="s">
        <v>1</v>
      </c>
      <c r="K2" s="8"/>
      <c r="L2" s="8"/>
      <c r="M2" s="8"/>
      <c r="N2" s="691"/>
      <c r="O2" s="692"/>
      <c r="P2" s="693" t="s">
        <v>2</v>
      </c>
      <c r="Q2" s="692"/>
    </row>
    <row r="3" spans="2:17">
      <c r="B3" s="10"/>
      <c r="C3" s="11"/>
      <c r="D3" s="11"/>
      <c r="E3" s="11"/>
      <c r="F3" s="11"/>
      <c r="G3" s="11"/>
      <c r="H3" s="11"/>
      <c r="I3" s="11"/>
      <c r="J3" s="207" t="s">
        <v>3</v>
      </c>
      <c r="K3" s="11"/>
      <c r="L3" s="11"/>
      <c r="M3" s="11"/>
      <c r="N3" s="11"/>
      <c r="O3" s="12"/>
      <c r="P3" s="694" t="s">
        <v>4</v>
      </c>
      <c r="Q3" s="695"/>
    </row>
    <row r="4" spans="2:17" ht="15.75" thickBot="1">
      <c r="B4" s="14"/>
      <c r="C4" s="15"/>
      <c r="D4" s="15"/>
      <c r="E4" s="15"/>
      <c r="F4" s="15"/>
      <c r="G4" s="15"/>
      <c r="H4" s="15"/>
      <c r="I4" s="15"/>
      <c r="J4" s="16" t="s">
        <v>50</v>
      </c>
      <c r="K4" s="15"/>
      <c r="L4" s="15"/>
      <c r="M4" s="15"/>
      <c r="N4" s="15"/>
      <c r="O4" s="17"/>
      <c r="P4" s="696"/>
      <c r="Q4" s="697"/>
    </row>
    <row r="5" spans="2:17" ht="9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2:17">
      <c r="B6" s="698" t="s">
        <v>5</v>
      </c>
      <c r="C6" s="699"/>
      <c r="D6" s="21" t="s">
        <v>6</v>
      </c>
      <c r="E6" s="209">
        <v>1209</v>
      </c>
      <c r="F6" s="209"/>
      <c r="G6" s="19" t="s">
        <v>7</v>
      </c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2:17">
      <c r="B7" s="208" t="s">
        <v>8</v>
      </c>
      <c r="C7" s="209"/>
      <c r="D7" s="21" t="s">
        <v>6</v>
      </c>
      <c r="E7" s="209">
        <v>120901</v>
      </c>
      <c r="F7" s="209"/>
      <c r="G7" s="19" t="s">
        <v>9</v>
      </c>
      <c r="H7" s="19"/>
      <c r="I7" s="19"/>
      <c r="J7" s="19"/>
      <c r="K7" s="19"/>
      <c r="L7" s="19"/>
      <c r="M7" s="19"/>
      <c r="N7" s="19"/>
      <c r="O7" s="19"/>
      <c r="P7" s="19"/>
      <c r="Q7" s="20"/>
    </row>
    <row r="8" spans="2:17">
      <c r="B8" s="208" t="s">
        <v>10</v>
      </c>
      <c r="C8" s="209"/>
      <c r="D8" s="21" t="s">
        <v>6</v>
      </c>
      <c r="E8" s="121" t="s">
        <v>53</v>
      </c>
      <c r="F8" s="209"/>
      <c r="G8" s="25" t="s">
        <v>54</v>
      </c>
      <c r="H8" s="19"/>
      <c r="I8" s="19"/>
      <c r="J8" s="19"/>
      <c r="K8" s="19"/>
      <c r="L8" s="19"/>
      <c r="M8" s="19"/>
      <c r="N8" s="19"/>
      <c r="O8" s="19"/>
      <c r="P8" s="19"/>
      <c r="Q8" s="20"/>
    </row>
    <row r="9" spans="2:17">
      <c r="B9" s="208" t="s">
        <v>11</v>
      </c>
      <c r="C9" s="209"/>
      <c r="D9" s="21" t="s">
        <v>6</v>
      </c>
      <c r="E9" s="24" t="s">
        <v>272</v>
      </c>
      <c r="F9" s="209"/>
      <c r="G9" s="25" t="s">
        <v>271</v>
      </c>
      <c r="H9" s="19"/>
      <c r="I9" s="19"/>
      <c r="J9" s="19"/>
      <c r="K9" s="19"/>
      <c r="L9" s="19"/>
      <c r="M9" s="19"/>
      <c r="N9" s="19"/>
      <c r="O9" s="19"/>
      <c r="P9" s="19"/>
      <c r="Q9" s="20"/>
    </row>
    <row r="10" spans="2:17">
      <c r="B10" s="208" t="s">
        <v>12</v>
      </c>
      <c r="C10" s="209"/>
      <c r="D10" s="21" t="s">
        <v>6</v>
      </c>
      <c r="E10" s="209" t="s">
        <v>9</v>
      </c>
      <c r="F10" s="20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2:17">
      <c r="B11" s="26" t="s">
        <v>14</v>
      </c>
      <c r="C11" s="209"/>
      <c r="D11" s="21" t="s">
        <v>6</v>
      </c>
      <c r="E11" s="209" t="s">
        <v>273</v>
      </c>
      <c r="F11" s="20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</row>
    <row r="12" spans="2:17" ht="6" customHeight="1">
      <c r="B12" s="26"/>
      <c r="C12" s="209"/>
      <c r="D12" s="21"/>
      <c r="E12" s="20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2:17">
      <c r="B13" s="686" t="s">
        <v>15</v>
      </c>
      <c r="C13" s="687"/>
      <c r="D13" s="687"/>
      <c r="E13" s="687"/>
      <c r="F13" s="687"/>
      <c r="G13" s="687"/>
      <c r="H13" s="687"/>
      <c r="I13" s="687"/>
      <c r="J13" s="687"/>
      <c r="K13" s="687"/>
      <c r="L13" s="687"/>
      <c r="M13" s="687"/>
      <c r="N13" s="687"/>
      <c r="O13" s="687"/>
      <c r="P13" s="687"/>
      <c r="Q13" s="688"/>
    </row>
    <row r="14" spans="2:17">
      <c r="B14" s="700" t="s">
        <v>16</v>
      </c>
      <c r="C14" s="701"/>
      <c r="D14" s="704" t="s">
        <v>17</v>
      </c>
      <c r="E14" s="705"/>
      <c r="F14" s="705"/>
      <c r="G14" s="705"/>
      <c r="H14" s="705"/>
      <c r="I14" s="705"/>
      <c r="J14" s="705"/>
      <c r="K14" s="706"/>
      <c r="L14" s="704" t="s">
        <v>18</v>
      </c>
      <c r="M14" s="705"/>
      <c r="N14" s="705"/>
      <c r="O14" s="705"/>
      <c r="P14" s="705"/>
      <c r="Q14" s="707"/>
    </row>
    <row r="15" spans="2:17">
      <c r="B15" s="702"/>
      <c r="C15" s="703"/>
      <c r="D15" s="704" t="s">
        <v>19</v>
      </c>
      <c r="E15" s="705"/>
      <c r="F15" s="705"/>
      <c r="G15" s="705"/>
      <c r="H15" s="704" t="s">
        <v>20</v>
      </c>
      <c r="I15" s="705"/>
      <c r="J15" s="705"/>
      <c r="K15" s="706"/>
      <c r="L15" s="704" t="s">
        <v>19</v>
      </c>
      <c r="M15" s="705"/>
      <c r="N15" s="706"/>
      <c r="O15" s="704" t="s">
        <v>20</v>
      </c>
      <c r="P15" s="705"/>
      <c r="Q15" s="707"/>
    </row>
    <row r="16" spans="2:17">
      <c r="B16" s="721" t="s">
        <v>21</v>
      </c>
      <c r="C16" s="685"/>
      <c r="D16" s="683" t="s">
        <v>201</v>
      </c>
      <c r="E16" s="684"/>
      <c r="F16" s="684"/>
      <c r="G16" s="685"/>
      <c r="H16" s="683" t="s">
        <v>201</v>
      </c>
      <c r="I16" s="684"/>
      <c r="J16" s="684"/>
      <c r="K16" s="685"/>
      <c r="L16" s="708">
        <v>0.7</v>
      </c>
      <c r="M16" s="709"/>
      <c r="N16" s="710"/>
      <c r="O16" s="708">
        <v>0.7</v>
      </c>
      <c r="P16" s="709"/>
      <c r="Q16" s="710"/>
    </row>
    <row r="17" spans="2:17">
      <c r="B17" s="205"/>
      <c r="C17" s="203"/>
      <c r="D17" s="683" t="s">
        <v>202</v>
      </c>
      <c r="E17" s="684"/>
      <c r="F17" s="684"/>
      <c r="G17" s="685"/>
      <c r="H17" s="683" t="s">
        <v>202</v>
      </c>
      <c r="I17" s="684"/>
      <c r="J17" s="684"/>
      <c r="K17" s="685"/>
      <c r="L17" s="708">
        <v>0.8</v>
      </c>
      <c r="M17" s="709"/>
      <c r="N17" s="710"/>
      <c r="O17" s="708">
        <v>0.8</v>
      </c>
      <c r="P17" s="709"/>
      <c r="Q17" s="710"/>
    </row>
    <row r="18" spans="2:17">
      <c r="B18" s="205"/>
      <c r="C18" s="203"/>
      <c r="D18" s="683" t="s">
        <v>203</v>
      </c>
      <c r="E18" s="684"/>
      <c r="F18" s="684"/>
      <c r="G18" s="685"/>
      <c r="H18" s="683" t="s">
        <v>203</v>
      </c>
      <c r="I18" s="684"/>
      <c r="J18" s="684"/>
      <c r="K18" s="685"/>
      <c r="L18" s="708">
        <v>1</v>
      </c>
      <c r="M18" s="709"/>
      <c r="N18" s="710"/>
      <c r="O18" s="708">
        <v>1</v>
      </c>
      <c r="P18" s="709"/>
      <c r="Q18" s="710"/>
    </row>
    <row r="19" spans="2:17">
      <c r="B19" s="711" t="s">
        <v>22</v>
      </c>
      <c r="C19" s="712"/>
      <c r="D19" s="683" t="s">
        <v>23</v>
      </c>
      <c r="E19" s="684"/>
      <c r="F19" s="684"/>
      <c r="G19" s="685"/>
      <c r="H19" s="683" t="s">
        <v>23</v>
      </c>
      <c r="I19" s="684"/>
      <c r="J19" s="684"/>
      <c r="K19" s="685"/>
      <c r="L19" s="675">
        <f>K30</f>
        <v>150000000</v>
      </c>
      <c r="M19" s="676"/>
      <c r="N19" s="677"/>
      <c r="O19" s="675">
        <f>O30</f>
        <v>318790000</v>
      </c>
      <c r="P19" s="676"/>
      <c r="Q19" s="857"/>
    </row>
    <row r="20" spans="2:17">
      <c r="B20" s="818" t="s">
        <v>24</v>
      </c>
      <c r="C20" s="674"/>
      <c r="D20" s="854" t="s">
        <v>274</v>
      </c>
      <c r="E20" s="855"/>
      <c r="F20" s="855"/>
      <c r="G20" s="855"/>
      <c r="H20" s="854" t="s">
        <v>274</v>
      </c>
      <c r="I20" s="855"/>
      <c r="J20" s="855"/>
      <c r="K20" s="855"/>
      <c r="L20" s="708" t="s">
        <v>276</v>
      </c>
      <c r="M20" s="709"/>
      <c r="N20" s="710"/>
      <c r="O20" s="708" t="s">
        <v>276</v>
      </c>
      <c r="P20" s="709"/>
      <c r="Q20" s="710"/>
    </row>
    <row r="21" spans="2:17">
      <c r="B21" s="818" t="s">
        <v>25</v>
      </c>
      <c r="C21" s="674"/>
      <c r="D21" s="854" t="s">
        <v>275</v>
      </c>
      <c r="E21" s="855"/>
      <c r="F21" s="855"/>
      <c r="G21" s="855"/>
      <c r="H21" s="854" t="s">
        <v>275</v>
      </c>
      <c r="I21" s="855"/>
      <c r="J21" s="855"/>
      <c r="K21" s="855"/>
      <c r="L21" s="870">
        <v>1</v>
      </c>
      <c r="M21" s="719"/>
      <c r="N21" s="720"/>
      <c r="O21" s="870">
        <v>1</v>
      </c>
      <c r="P21" s="719"/>
      <c r="Q21" s="720"/>
    </row>
    <row r="22" spans="2:17">
      <c r="B22" s="30" t="s">
        <v>26</v>
      </c>
      <c r="C22" s="31"/>
      <c r="D22" s="32"/>
      <c r="E22" s="31"/>
      <c r="F22" s="33" t="s">
        <v>47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</row>
    <row r="23" spans="2:17" ht="15.75" thickBot="1">
      <c r="B23" s="722" t="s">
        <v>27</v>
      </c>
      <c r="C23" s="723"/>
      <c r="D23" s="723"/>
      <c r="E23" s="723"/>
      <c r="F23" s="723"/>
      <c r="G23" s="723"/>
      <c r="H23" s="723"/>
      <c r="I23" s="723"/>
      <c r="J23" s="723"/>
      <c r="K23" s="723"/>
      <c r="L23" s="723"/>
      <c r="M23" s="723"/>
      <c r="N23" s="723"/>
      <c r="O23" s="723"/>
      <c r="P23" s="723"/>
      <c r="Q23" s="724"/>
    </row>
    <row r="24" spans="2:17" ht="9" customHeight="1" thickBo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5" spans="2:17" ht="15.75" thickBot="1">
      <c r="B25" s="725" t="s">
        <v>28</v>
      </c>
      <c r="C25" s="728" t="s">
        <v>29</v>
      </c>
      <c r="D25" s="729"/>
      <c r="E25" s="729"/>
      <c r="F25" s="729"/>
      <c r="G25" s="729"/>
      <c r="H25" s="736" t="s">
        <v>30</v>
      </c>
      <c r="I25" s="737"/>
      <c r="J25" s="737"/>
      <c r="K25" s="738"/>
      <c r="L25" s="736" t="s">
        <v>31</v>
      </c>
      <c r="M25" s="737"/>
      <c r="N25" s="737"/>
      <c r="O25" s="738"/>
      <c r="P25" s="739" t="s">
        <v>32</v>
      </c>
      <c r="Q25" s="740"/>
    </row>
    <row r="26" spans="2:17">
      <c r="B26" s="726"/>
      <c r="C26" s="730"/>
      <c r="D26" s="731"/>
      <c r="E26" s="731"/>
      <c r="F26" s="731"/>
      <c r="G26" s="732"/>
      <c r="H26" s="743" t="s">
        <v>33</v>
      </c>
      <c r="I26" s="729"/>
      <c r="J26" s="729"/>
      <c r="K26" s="744" t="s">
        <v>34</v>
      </c>
      <c r="L26" s="743" t="s">
        <v>33</v>
      </c>
      <c r="M26" s="729"/>
      <c r="N26" s="729"/>
      <c r="O26" s="744" t="s">
        <v>34</v>
      </c>
      <c r="P26" s="741"/>
      <c r="Q26" s="742"/>
    </row>
    <row r="27" spans="2:17">
      <c r="B27" s="727"/>
      <c r="C27" s="733"/>
      <c r="D27" s="734"/>
      <c r="E27" s="734"/>
      <c r="F27" s="734"/>
      <c r="G27" s="735"/>
      <c r="H27" s="40" t="s">
        <v>35</v>
      </c>
      <c r="I27" s="204" t="s">
        <v>36</v>
      </c>
      <c r="J27" s="204" t="s">
        <v>37</v>
      </c>
      <c r="K27" s="732"/>
      <c r="L27" s="40" t="s">
        <v>35</v>
      </c>
      <c r="M27" s="204" t="s">
        <v>36</v>
      </c>
      <c r="N27" s="204" t="s">
        <v>37</v>
      </c>
      <c r="O27" s="745"/>
      <c r="P27" s="42" t="s">
        <v>38</v>
      </c>
      <c r="Q27" s="43" t="s">
        <v>39</v>
      </c>
    </row>
    <row r="28" spans="2:17">
      <c r="B28" s="44">
        <v>1</v>
      </c>
      <c r="C28" s="734">
        <v>2</v>
      </c>
      <c r="D28" s="734"/>
      <c r="E28" s="734"/>
      <c r="F28" s="734"/>
      <c r="G28" s="735"/>
      <c r="H28" s="204">
        <v>3</v>
      </c>
      <c r="I28" s="32">
        <v>4</v>
      </c>
      <c r="J28" s="204">
        <v>5</v>
      </c>
      <c r="K28" s="32">
        <v>6</v>
      </c>
      <c r="L28" s="415">
        <v>7</v>
      </c>
      <c r="M28" s="416">
        <v>8</v>
      </c>
      <c r="N28" s="417">
        <v>9</v>
      </c>
      <c r="O28" s="416">
        <v>10</v>
      </c>
      <c r="P28" s="358" t="s">
        <v>40</v>
      </c>
      <c r="Q28" s="364">
        <v>12</v>
      </c>
    </row>
    <row r="29" spans="2:17">
      <c r="B29" s="387" t="s">
        <v>204</v>
      </c>
      <c r="C29" s="871" t="s">
        <v>42</v>
      </c>
      <c r="D29" s="872"/>
      <c r="E29" s="872"/>
      <c r="F29" s="388"/>
      <c r="G29" s="389"/>
      <c r="H29" s="390"/>
      <c r="I29" s="391"/>
      <c r="J29" s="391"/>
      <c r="K29" s="408">
        <f>K30</f>
        <v>150000000</v>
      </c>
      <c r="L29" s="423"/>
      <c r="M29" s="423"/>
      <c r="N29" s="423"/>
      <c r="O29" s="451">
        <f>O30</f>
        <v>318790000</v>
      </c>
      <c r="P29" s="654"/>
      <c r="Q29" s="420"/>
    </row>
    <row r="30" spans="2:17">
      <c r="B30" s="387" t="s">
        <v>248</v>
      </c>
      <c r="C30" s="871" t="s">
        <v>44</v>
      </c>
      <c r="D30" s="872"/>
      <c r="E30" s="872"/>
      <c r="F30" s="872"/>
      <c r="G30" s="875"/>
      <c r="H30" s="390"/>
      <c r="I30" s="391"/>
      <c r="J30" s="391"/>
      <c r="K30" s="408">
        <f>K31+K35</f>
        <v>150000000</v>
      </c>
      <c r="L30" s="390"/>
      <c r="M30" s="391"/>
      <c r="N30" s="391"/>
      <c r="O30" s="408">
        <f>O31+O35</f>
        <v>318790000</v>
      </c>
      <c r="P30" s="424"/>
      <c r="Q30" s="421"/>
    </row>
    <row r="31" spans="2:17">
      <c r="B31" s="387" t="s">
        <v>249</v>
      </c>
      <c r="C31" s="392" t="s">
        <v>103</v>
      </c>
      <c r="D31" s="393"/>
      <c r="E31" s="393"/>
      <c r="F31" s="393"/>
      <c r="G31" s="394"/>
      <c r="H31" s="390"/>
      <c r="I31" s="391"/>
      <c r="J31" s="391"/>
      <c r="K31" s="408">
        <f>K32</f>
        <v>1000000</v>
      </c>
      <c r="L31" s="390"/>
      <c r="M31" s="391"/>
      <c r="N31" s="391"/>
      <c r="O31" s="408">
        <f>O32</f>
        <v>1000000</v>
      </c>
      <c r="P31" s="424"/>
      <c r="Q31" s="421"/>
    </row>
    <row r="32" spans="2:17">
      <c r="B32" s="387" t="s">
        <v>250</v>
      </c>
      <c r="C32" s="392" t="s">
        <v>251</v>
      </c>
      <c r="D32" s="393"/>
      <c r="E32" s="393"/>
      <c r="F32" s="393"/>
      <c r="G32" s="394"/>
      <c r="H32" s="390"/>
      <c r="I32" s="391"/>
      <c r="J32" s="391"/>
      <c r="K32" s="409">
        <f>SUM(K33:K34)</f>
        <v>1000000</v>
      </c>
      <c r="L32" s="390"/>
      <c r="M32" s="391"/>
      <c r="N32" s="391"/>
      <c r="O32" s="409">
        <f>SUM(O33:O34)</f>
        <v>1000000</v>
      </c>
      <c r="P32" s="424"/>
      <c r="Q32" s="421"/>
    </row>
    <row r="33" spans="2:17">
      <c r="B33" s="395"/>
      <c r="C33" s="392" t="s">
        <v>252</v>
      </c>
      <c r="D33" s="393"/>
      <c r="E33" s="393"/>
      <c r="F33" s="393"/>
      <c r="G33" s="394"/>
      <c r="H33" s="396" t="s">
        <v>266</v>
      </c>
      <c r="I33" s="391" t="s">
        <v>96</v>
      </c>
      <c r="J33" s="397">
        <v>250000</v>
      </c>
      <c r="K33" s="409">
        <f t="shared" ref="K33:K34" si="0">H33*J33</f>
        <v>500000</v>
      </c>
      <c r="L33" s="396" t="s">
        <v>266</v>
      </c>
      <c r="M33" s="391" t="s">
        <v>96</v>
      </c>
      <c r="N33" s="397">
        <v>250000</v>
      </c>
      <c r="O33" s="409">
        <f t="shared" ref="O33:O34" si="1">L33*N33</f>
        <v>500000</v>
      </c>
      <c r="P33" s="424"/>
      <c r="Q33" s="421"/>
    </row>
    <row r="34" spans="2:17">
      <c r="B34" s="428"/>
      <c r="C34" s="429" t="s">
        <v>253</v>
      </c>
      <c r="D34" s="430"/>
      <c r="E34" s="430"/>
      <c r="F34" s="430"/>
      <c r="G34" s="431"/>
      <c r="H34" s="432" t="s">
        <v>266</v>
      </c>
      <c r="I34" s="433" t="s">
        <v>96</v>
      </c>
      <c r="J34" s="434">
        <v>250000</v>
      </c>
      <c r="K34" s="435">
        <f t="shared" si="0"/>
        <v>500000</v>
      </c>
      <c r="L34" s="432" t="s">
        <v>266</v>
      </c>
      <c r="M34" s="433" t="s">
        <v>96</v>
      </c>
      <c r="N34" s="434">
        <v>250000</v>
      </c>
      <c r="O34" s="435">
        <f t="shared" si="1"/>
        <v>500000</v>
      </c>
      <c r="P34" s="436"/>
      <c r="Q34" s="437"/>
    </row>
    <row r="35" spans="2:17">
      <c r="B35" s="438" t="s">
        <v>254</v>
      </c>
      <c r="C35" s="876" t="s">
        <v>255</v>
      </c>
      <c r="D35" s="877"/>
      <c r="E35" s="877"/>
      <c r="F35" s="439"/>
      <c r="G35" s="440"/>
      <c r="H35" s="441"/>
      <c r="I35" s="442"/>
      <c r="J35" s="443"/>
      <c r="K35" s="444">
        <f>K37+K40+K42</f>
        <v>149000000</v>
      </c>
      <c r="L35" s="441"/>
      <c r="M35" s="442"/>
      <c r="N35" s="443"/>
      <c r="O35" s="444">
        <f>O37+O40+O42</f>
        <v>317790000</v>
      </c>
      <c r="P35" s="423"/>
      <c r="Q35" s="420"/>
    </row>
    <row r="36" spans="2:17">
      <c r="B36" s="387" t="s">
        <v>256</v>
      </c>
      <c r="C36" s="399" t="s">
        <v>257</v>
      </c>
      <c r="D36" s="400"/>
      <c r="E36" s="400"/>
      <c r="F36" s="390"/>
      <c r="G36" s="398"/>
      <c r="H36" s="445"/>
      <c r="I36" s="149"/>
      <c r="J36" s="391"/>
      <c r="K36" s="401"/>
      <c r="L36" s="445"/>
      <c r="M36" s="149"/>
      <c r="N36" s="391"/>
      <c r="O36" s="401"/>
      <c r="P36" s="424"/>
      <c r="Q36" s="421"/>
    </row>
    <row r="37" spans="2:17">
      <c r="B37" s="387" t="s">
        <v>258</v>
      </c>
      <c r="C37" s="392" t="s">
        <v>259</v>
      </c>
      <c r="D37" s="393"/>
      <c r="E37" s="393"/>
      <c r="F37" s="390"/>
      <c r="G37" s="398"/>
      <c r="H37" s="402"/>
      <c r="I37" s="391"/>
      <c r="J37" s="397"/>
      <c r="K37" s="410">
        <f>K38</f>
        <v>119000000</v>
      </c>
      <c r="L37" s="402"/>
      <c r="M37" s="391"/>
      <c r="N37" s="397"/>
      <c r="O37" s="410">
        <f>O38</f>
        <v>268000000</v>
      </c>
      <c r="P37" s="424"/>
      <c r="Q37" s="421"/>
    </row>
    <row r="38" spans="2:17">
      <c r="B38" s="387"/>
      <c r="C38" s="878" t="s">
        <v>267</v>
      </c>
      <c r="D38" s="879"/>
      <c r="E38" s="879"/>
      <c r="F38" s="879"/>
      <c r="G38" s="880"/>
      <c r="H38" s="402" t="s">
        <v>121</v>
      </c>
      <c r="I38" s="391" t="s">
        <v>163</v>
      </c>
      <c r="J38" s="397">
        <v>119000000</v>
      </c>
      <c r="K38" s="411">
        <f>H38*J38</f>
        <v>119000000</v>
      </c>
      <c r="L38" s="402" t="s">
        <v>121</v>
      </c>
      <c r="M38" s="391" t="s">
        <v>163</v>
      </c>
      <c r="N38" s="397">
        <v>268000000</v>
      </c>
      <c r="O38" s="411">
        <f>L38*N38</f>
        <v>268000000</v>
      </c>
      <c r="P38" s="512">
        <f>O38-K38</f>
        <v>149000000</v>
      </c>
      <c r="Q38" s="421"/>
    </row>
    <row r="39" spans="2:17">
      <c r="B39" s="387" t="s">
        <v>260</v>
      </c>
      <c r="C39" s="392" t="s">
        <v>261</v>
      </c>
      <c r="D39" s="403"/>
      <c r="E39" s="393"/>
      <c r="F39" s="390"/>
      <c r="G39" s="398"/>
      <c r="H39" s="402"/>
      <c r="I39" s="391"/>
      <c r="J39" s="397"/>
      <c r="K39" s="411">
        <f>K40+K42</f>
        <v>30000000</v>
      </c>
      <c r="L39" s="402"/>
      <c r="M39" s="391"/>
      <c r="N39" s="397"/>
      <c r="O39" s="411">
        <f>O40+O42</f>
        <v>49790000</v>
      </c>
      <c r="P39" s="424"/>
      <c r="Q39" s="421"/>
    </row>
    <row r="40" spans="2:17">
      <c r="B40" s="387" t="s">
        <v>262</v>
      </c>
      <c r="C40" s="392" t="s">
        <v>263</v>
      </c>
      <c r="D40" s="393"/>
      <c r="E40" s="393"/>
      <c r="F40" s="390"/>
      <c r="G40" s="398"/>
      <c r="H40" s="402"/>
      <c r="I40" s="391"/>
      <c r="J40" s="397"/>
      <c r="K40" s="410">
        <f>K41</f>
        <v>15000000</v>
      </c>
      <c r="L40" s="402"/>
      <c r="M40" s="391"/>
      <c r="N40" s="397"/>
      <c r="O40" s="410">
        <f>O41</f>
        <v>25000000</v>
      </c>
      <c r="P40" s="424"/>
      <c r="Q40" s="421"/>
    </row>
    <row r="41" spans="2:17" s="404" customFormat="1">
      <c r="B41" s="148"/>
      <c r="C41" s="211" t="s">
        <v>268</v>
      </c>
      <c r="D41" s="210"/>
      <c r="E41" s="210"/>
      <c r="F41" s="144"/>
      <c r="G41" s="145"/>
      <c r="H41" s="402" t="s">
        <v>121</v>
      </c>
      <c r="I41" s="146" t="s">
        <v>163</v>
      </c>
      <c r="J41" s="147">
        <v>15000000</v>
      </c>
      <c r="K41" s="412">
        <f>H41*J41</f>
        <v>15000000</v>
      </c>
      <c r="L41" s="402" t="s">
        <v>121</v>
      </c>
      <c r="M41" s="146" t="s">
        <v>163</v>
      </c>
      <c r="N41" s="147">
        <v>25000000</v>
      </c>
      <c r="O41" s="412">
        <f>L41*N41</f>
        <v>25000000</v>
      </c>
      <c r="P41" s="449">
        <f>O41-K41</f>
        <v>10000000</v>
      </c>
      <c r="Q41" s="450">
        <f>P41*100%/O41</f>
        <v>0.4</v>
      </c>
    </row>
    <row r="42" spans="2:17" s="404" customFormat="1">
      <c r="B42" s="148" t="s">
        <v>264</v>
      </c>
      <c r="C42" s="211" t="s">
        <v>265</v>
      </c>
      <c r="D42" s="210"/>
      <c r="E42" s="210"/>
      <c r="F42" s="144"/>
      <c r="G42" s="145"/>
      <c r="H42" s="402"/>
      <c r="I42" s="146"/>
      <c r="J42" s="147"/>
      <c r="K42" s="413">
        <f>K43</f>
        <v>15000000</v>
      </c>
      <c r="L42" s="402"/>
      <c r="M42" s="146"/>
      <c r="N42" s="147"/>
      <c r="O42" s="413">
        <f>O43</f>
        <v>24790000</v>
      </c>
      <c r="P42" s="425"/>
      <c r="Q42" s="422"/>
    </row>
    <row r="43" spans="2:17" s="404" customFormat="1">
      <c r="B43" s="148"/>
      <c r="C43" s="211" t="s">
        <v>269</v>
      </c>
      <c r="D43" s="210"/>
      <c r="E43" s="210"/>
      <c r="F43" s="144"/>
      <c r="G43" s="145"/>
      <c r="H43" s="517" t="s">
        <v>121</v>
      </c>
      <c r="I43" s="146" t="s">
        <v>163</v>
      </c>
      <c r="J43" s="147">
        <v>15000000</v>
      </c>
      <c r="K43" s="412">
        <f>H43*J43</f>
        <v>15000000</v>
      </c>
      <c r="L43" s="405" t="s">
        <v>121</v>
      </c>
      <c r="M43" s="406" t="s">
        <v>163</v>
      </c>
      <c r="N43" s="407">
        <v>24790000</v>
      </c>
      <c r="O43" s="412">
        <f>L43*N43</f>
        <v>24790000</v>
      </c>
      <c r="P43" s="426">
        <f>O43-K43</f>
        <v>9790000</v>
      </c>
      <c r="Q43" s="427" t="s">
        <v>270</v>
      </c>
    </row>
    <row r="44" spans="2:17">
      <c r="B44" s="873" t="s">
        <v>45</v>
      </c>
      <c r="C44" s="873"/>
      <c r="D44" s="873"/>
      <c r="E44" s="873"/>
      <c r="F44" s="873"/>
      <c r="G44" s="873"/>
      <c r="H44" s="873"/>
      <c r="I44" s="873"/>
      <c r="J44" s="873"/>
      <c r="K44" s="418">
        <f>K30</f>
        <v>150000000</v>
      </c>
      <c r="L44" s="874" t="s">
        <v>45</v>
      </c>
      <c r="M44" s="874"/>
      <c r="N44" s="874"/>
      <c r="O44" s="418">
        <f>O30</f>
        <v>318790000</v>
      </c>
      <c r="P44" s="360">
        <f>O44-K44</f>
        <v>168790000</v>
      </c>
      <c r="Q44" s="452">
        <f>P44*100%/O44</f>
        <v>0.52947081150600706</v>
      </c>
    </row>
    <row r="45" spans="2:17">
      <c r="B45" s="516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4"/>
      <c r="O45" s="72"/>
      <c r="P45" s="72"/>
      <c r="Q45" s="75"/>
    </row>
    <row r="46" spans="2:17">
      <c r="B46" s="64"/>
      <c r="C46" s="679" t="s">
        <v>380</v>
      </c>
      <c r="D46" s="679"/>
      <c r="E46" s="679"/>
      <c r="F46" s="72"/>
      <c r="G46" s="72"/>
      <c r="H46" s="679"/>
      <c r="I46" s="679"/>
      <c r="J46" s="679"/>
      <c r="K46" s="73"/>
      <c r="L46" s="72"/>
      <c r="M46" s="72"/>
      <c r="N46" s="74"/>
      <c r="O46" s="679" t="s">
        <v>420</v>
      </c>
      <c r="P46" s="679"/>
      <c r="Q46" s="75"/>
    </row>
    <row r="47" spans="2:17">
      <c r="B47" s="64"/>
      <c r="C47" s="679" t="s">
        <v>377</v>
      </c>
      <c r="D47" s="679"/>
      <c r="E47" s="679"/>
      <c r="F47" s="72"/>
      <c r="G47" s="72"/>
      <c r="H47" s="767"/>
      <c r="I47" s="767"/>
      <c r="J47" s="767"/>
      <c r="K47" s="73"/>
      <c r="L47" s="72"/>
      <c r="M47" s="72"/>
      <c r="N47" s="74"/>
      <c r="O47" s="768" t="s">
        <v>48</v>
      </c>
      <c r="P47" s="768"/>
      <c r="Q47" s="76"/>
    </row>
    <row r="48" spans="2:17">
      <c r="B48" s="64"/>
      <c r="C48" s="679" t="s">
        <v>13</v>
      </c>
      <c r="D48" s="679"/>
      <c r="E48" s="679"/>
      <c r="F48" s="72"/>
      <c r="G48" s="72"/>
      <c r="H48" s="767"/>
      <c r="I48" s="767"/>
      <c r="J48" s="767"/>
      <c r="K48" s="72"/>
      <c r="L48" s="72"/>
      <c r="M48" s="72"/>
      <c r="N48" s="74"/>
      <c r="O48" s="513"/>
      <c r="P48" s="513"/>
      <c r="Q48" s="76"/>
    </row>
    <row r="49" spans="2:17">
      <c r="B49" s="64"/>
      <c r="C49" s="72"/>
      <c r="D49" s="72"/>
      <c r="E49" s="72"/>
      <c r="F49" s="72"/>
      <c r="G49" s="72"/>
      <c r="H49" s="77"/>
      <c r="I49" s="77"/>
      <c r="J49" s="77"/>
      <c r="K49" s="72"/>
      <c r="L49" s="72"/>
      <c r="M49" s="72"/>
      <c r="N49" s="74"/>
      <c r="O49" s="77"/>
      <c r="P49" s="77"/>
      <c r="Q49" s="78"/>
    </row>
    <row r="50" spans="2:17">
      <c r="B50" s="64"/>
      <c r="C50" s="72"/>
      <c r="D50" s="72"/>
      <c r="E50" s="72"/>
      <c r="F50" s="72"/>
      <c r="G50" s="72"/>
      <c r="H50" s="77"/>
      <c r="I50" s="77"/>
      <c r="J50" s="77"/>
      <c r="K50" s="72"/>
      <c r="L50" s="72"/>
      <c r="M50" s="72"/>
      <c r="N50" s="74"/>
      <c r="O50" s="77"/>
      <c r="P50" s="77"/>
      <c r="Q50" s="78"/>
    </row>
    <row r="51" spans="2:17">
      <c r="B51" s="64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4"/>
      <c r="O51" s="72"/>
      <c r="P51" s="72"/>
      <c r="Q51" s="75"/>
    </row>
    <row r="52" spans="2:17">
      <c r="B52" s="64"/>
      <c r="C52" s="678" t="s">
        <v>378</v>
      </c>
      <c r="D52" s="678"/>
      <c r="E52" s="678"/>
      <c r="F52" s="72"/>
      <c r="G52" s="72"/>
      <c r="H52" s="769"/>
      <c r="I52" s="769"/>
      <c r="J52" s="769"/>
      <c r="K52" s="79"/>
      <c r="L52" s="72"/>
      <c r="M52" s="72"/>
      <c r="N52" s="74"/>
      <c r="O52" s="769" t="s">
        <v>117</v>
      </c>
      <c r="P52" s="769"/>
      <c r="Q52" s="80"/>
    </row>
    <row r="53" spans="2:17">
      <c r="B53" s="64"/>
      <c r="C53" s="679" t="s">
        <v>379</v>
      </c>
      <c r="D53" s="679"/>
      <c r="E53" s="679"/>
      <c r="F53" s="72"/>
      <c r="G53" s="72"/>
      <c r="H53" s="770"/>
      <c r="I53" s="770"/>
      <c r="J53" s="770"/>
      <c r="K53" s="81"/>
      <c r="L53" s="72"/>
      <c r="M53" s="72"/>
      <c r="N53" s="74"/>
      <c r="O53" s="770" t="s">
        <v>192</v>
      </c>
      <c r="P53" s="770"/>
      <c r="Q53" s="82"/>
    </row>
    <row r="54" spans="2:17" ht="15.75" thickBot="1"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5"/>
      <c r="O54" s="84"/>
      <c r="P54" s="84"/>
      <c r="Q54" s="86"/>
    </row>
    <row r="55" spans="2:17">
      <c r="I55" s="19"/>
      <c r="J55" s="19"/>
      <c r="K55" s="19"/>
    </row>
    <row r="56" spans="2:17">
      <c r="E56" s="87"/>
      <c r="F56" s="88"/>
      <c r="G56" s="89"/>
      <c r="H56" s="90"/>
      <c r="I56" s="19"/>
    </row>
    <row r="57" spans="2:17">
      <c r="E57" s="87"/>
      <c r="F57" s="88"/>
      <c r="G57" s="89"/>
      <c r="H57" s="90"/>
      <c r="I57" s="19"/>
    </row>
    <row r="58" spans="2:17">
      <c r="E58" s="87"/>
      <c r="F58" s="88"/>
      <c r="G58" s="89"/>
      <c r="H58" s="90"/>
      <c r="I58" s="19"/>
    </row>
    <row r="59" spans="2:17">
      <c r="E59" s="87"/>
      <c r="F59" s="88"/>
      <c r="G59" s="89"/>
      <c r="H59" s="90"/>
      <c r="I59" s="19"/>
    </row>
  </sheetData>
  <mergeCells count="71">
    <mergeCell ref="B44:J44"/>
    <mergeCell ref="L44:N44"/>
    <mergeCell ref="C46:E46"/>
    <mergeCell ref="C30:G30"/>
    <mergeCell ref="C35:E35"/>
    <mergeCell ref="C38:G38"/>
    <mergeCell ref="H46:J46"/>
    <mergeCell ref="C28:G28"/>
    <mergeCell ref="C29:E29"/>
    <mergeCell ref="B23:Q23"/>
    <mergeCell ref="B25:B27"/>
    <mergeCell ref="C25:G27"/>
    <mergeCell ref="H25:K25"/>
    <mergeCell ref="L25:O25"/>
    <mergeCell ref="P25:Q26"/>
    <mergeCell ref="H26:J26"/>
    <mergeCell ref="K26:K27"/>
    <mergeCell ref="L26:N26"/>
    <mergeCell ref="O26:O27"/>
    <mergeCell ref="D21:G21"/>
    <mergeCell ref="H21:K21"/>
    <mergeCell ref="O21:Q21"/>
    <mergeCell ref="B21:C21"/>
    <mergeCell ref="L21:N21"/>
    <mergeCell ref="B20:C20"/>
    <mergeCell ref="D20:G20"/>
    <mergeCell ref="H20:K20"/>
    <mergeCell ref="L20:N20"/>
    <mergeCell ref="O20:Q20"/>
    <mergeCell ref="B19:C19"/>
    <mergeCell ref="D19:G19"/>
    <mergeCell ref="H19:K19"/>
    <mergeCell ref="L19:N19"/>
    <mergeCell ref="O19:Q19"/>
    <mergeCell ref="D17:G17"/>
    <mergeCell ref="H17:K17"/>
    <mergeCell ref="L17:N17"/>
    <mergeCell ref="O17:Q17"/>
    <mergeCell ref="D18:G18"/>
    <mergeCell ref="H18:K18"/>
    <mergeCell ref="L18:N18"/>
    <mergeCell ref="O18:Q18"/>
    <mergeCell ref="B16:C16"/>
    <mergeCell ref="D16:G16"/>
    <mergeCell ref="H16:K16"/>
    <mergeCell ref="L16:N16"/>
    <mergeCell ref="O16:Q16"/>
    <mergeCell ref="N1:O1"/>
    <mergeCell ref="N2:O2"/>
    <mergeCell ref="P2:Q2"/>
    <mergeCell ref="P3:Q4"/>
    <mergeCell ref="B6:C6"/>
    <mergeCell ref="B13:Q13"/>
    <mergeCell ref="B14:C15"/>
    <mergeCell ref="D14:K14"/>
    <mergeCell ref="L14:Q14"/>
    <mergeCell ref="D15:G15"/>
    <mergeCell ref="H15:K15"/>
    <mergeCell ref="L15:N15"/>
    <mergeCell ref="O15:Q15"/>
    <mergeCell ref="O52:P52"/>
    <mergeCell ref="C53:E53"/>
    <mergeCell ref="H53:J53"/>
    <mergeCell ref="O53:P53"/>
    <mergeCell ref="O46:P46"/>
    <mergeCell ref="C47:E47"/>
    <mergeCell ref="H47:J48"/>
    <mergeCell ref="O47:P47"/>
    <mergeCell ref="C48:E48"/>
    <mergeCell ref="C52:E52"/>
    <mergeCell ref="H52:J5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9"/>
  <sheetViews>
    <sheetView topLeftCell="A46" zoomScale="70" zoomScaleNormal="70" workbookViewId="0">
      <selection activeCell="Q100" sqref="Q100"/>
    </sheetView>
  </sheetViews>
  <sheetFormatPr defaultRowHeight="18.75"/>
  <cols>
    <col min="1" max="1" width="12.85546875" style="13" customWidth="1"/>
    <col min="2" max="2" width="3.28515625" style="13" customWidth="1"/>
    <col min="3" max="3" width="2.28515625" style="13" customWidth="1"/>
    <col min="4" max="4" width="22.28515625" style="13" customWidth="1"/>
    <col min="5" max="5" width="17.5703125" style="13" customWidth="1"/>
    <col min="6" max="6" width="18.140625" style="13" customWidth="1"/>
    <col min="7" max="7" width="10.5703125" style="13" customWidth="1"/>
    <col min="8" max="8" width="8.140625" style="13" customWidth="1"/>
    <col min="9" max="9" width="15.140625" style="13" customWidth="1"/>
    <col min="10" max="10" width="25.42578125" style="13" customWidth="1"/>
    <col min="11" max="11" width="11.140625" style="13" customWidth="1"/>
    <col min="12" max="12" width="9.7109375" style="13" customWidth="1"/>
    <col min="13" max="13" width="15.5703125" style="13" customWidth="1"/>
    <col min="14" max="14" width="25.5703125" style="13" customWidth="1"/>
    <col min="15" max="15" width="14.85546875" style="13" customWidth="1"/>
    <col min="16" max="16" width="10.5703125" style="13" customWidth="1"/>
    <col min="18" max="18" width="22" style="659" customWidth="1"/>
  </cols>
  <sheetData>
    <row r="1" spans="1:16">
      <c r="A1" s="1"/>
      <c r="B1" s="2"/>
      <c r="C1" s="2"/>
      <c r="D1" s="2"/>
      <c r="E1" s="2"/>
      <c r="F1" s="2"/>
      <c r="G1" s="2"/>
      <c r="H1" s="2"/>
      <c r="I1" s="226" t="s">
        <v>0</v>
      </c>
      <c r="J1" s="2"/>
      <c r="K1" s="2"/>
      <c r="L1" s="2"/>
      <c r="M1" s="689"/>
      <c r="N1" s="690"/>
      <c r="O1" s="4"/>
      <c r="P1" s="5"/>
    </row>
    <row r="2" spans="1:16">
      <c r="A2" s="7"/>
      <c r="B2" s="8"/>
      <c r="C2" s="8"/>
      <c r="D2" s="8"/>
      <c r="E2" s="8"/>
      <c r="F2" s="8"/>
      <c r="G2" s="8"/>
      <c r="H2" s="8"/>
      <c r="I2" s="227" t="s">
        <v>1</v>
      </c>
      <c r="J2" s="8"/>
      <c r="K2" s="8"/>
      <c r="L2" s="8"/>
      <c r="M2" s="691"/>
      <c r="N2" s="692"/>
      <c r="O2" s="693" t="s">
        <v>2</v>
      </c>
      <c r="P2" s="692"/>
    </row>
    <row r="3" spans="1:16">
      <c r="A3" s="10"/>
      <c r="B3" s="11"/>
      <c r="C3" s="11"/>
      <c r="D3" s="11"/>
      <c r="E3" s="11"/>
      <c r="F3" s="11"/>
      <c r="G3" s="11"/>
      <c r="H3" s="11"/>
      <c r="I3" s="227" t="s">
        <v>3</v>
      </c>
      <c r="J3" s="11"/>
      <c r="K3" s="11"/>
      <c r="L3" s="11"/>
      <c r="M3" s="11"/>
      <c r="N3" s="12"/>
      <c r="O3" s="694" t="s">
        <v>4</v>
      </c>
      <c r="P3" s="695"/>
    </row>
    <row r="4" spans="1:16" ht="19.5" thickBot="1">
      <c r="A4" s="14"/>
      <c r="B4" s="15"/>
      <c r="C4" s="15"/>
      <c r="D4" s="15"/>
      <c r="E4" s="15"/>
      <c r="F4" s="15"/>
      <c r="G4" s="15"/>
      <c r="H4" s="15"/>
      <c r="I4" s="16" t="s">
        <v>50</v>
      </c>
      <c r="J4" s="15"/>
      <c r="K4" s="15"/>
      <c r="L4" s="15"/>
      <c r="M4" s="15"/>
      <c r="N4" s="17"/>
      <c r="O4" s="696"/>
      <c r="P4" s="697"/>
    </row>
    <row r="5" spans="1:16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>
      <c r="A6" s="698" t="s">
        <v>5</v>
      </c>
      <c r="B6" s="699"/>
      <c r="C6" s="21" t="s">
        <v>6</v>
      </c>
      <c r="D6" s="229">
        <v>1209</v>
      </c>
      <c r="E6" s="229"/>
      <c r="F6" s="19" t="s">
        <v>7</v>
      </c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16">
      <c r="A7" s="228" t="s">
        <v>8</v>
      </c>
      <c r="B7" s="229"/>
      <c r="C7" s="21" t="s">
        <v>6</v>
      </c>
      <c r="D7" s="229">
        <v>120901</v>
      </c>
      <c r="E7" s="229"/>
      <c r="F7" s="19" t="s">
        <v>9</v>
      </c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>
      <c r="A8" s="228" t="s">
        <v>10</v>
      </c>
      <c r="B8" s="229"/>
      <c r="C8" s="21" t="s">
        <v>6</v>
      </c>
      <c r="D8" s="121" t="s">
        <v>53</v>
      </c>
      <c r="E8" s="229"/>
      <c r="F8" s="25" t="s">
        <v>54</v>
      </c>
      <c r="G8" s="19"/>
      <c r="H8" s="19"/>
      <c r="I8" s="19"/>
      <c r="J8" s="19"/>
      <c r="K8" s="19"/>
      <c r="L8" s="19"/>
      <c r="M8" s="19"/>
      <c r="N8" s="19"/>
      <c r="O8" s="19"/>
      <c r="P8" s="20"/>
    </row>
    <row r="9" spans="1:16">
      <c r="A9" s="228" t="s">
        <v>11</v>
      </c>
      <c r="B9" s="229"/>
      <c r="C9" s="21" t="s">
        <v>6</v>
      </c>
      <c r="D9" s="24" t="s">
        <v>376</v>
      </c>
      <c r="E9" s="229"/>
      <c r="F9" s="25" t="s">
        <v>375</v>
      </c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>
      <c r="A10" s="228" t="s">
        <v>12</v>
      </c>
      <c r="B10" s="229"/>
      <c r="C10" s="21" t="s">
        <v>6</v>
      </c>
      <c r="D10" s="229" t="s">
        <v>9</v>
      </c>
      <c r="E10" s="22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6">
      <c r="A11" s="26" t="s">
        <v>14</v>
      </c>
      <c r="B11" s="229"/>
      <c r="C11" s="21" t="s">
        <v>6</v>
      </c>
      <c r="D11" s="229" t="s">
        <v>273</v>
      </c>
      <c r="E11" s="22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6">
      <c r="A12" s="26"/>
      <c r="B12" s="229"/>
      <c r="C12" s="21"/>
      <c r="D12" s="22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1:16">
      <c r="A13" s="686" t="s">
        <v>15</v>
      </c>
      <c r="B13" s="687"/>
      <c r="C13" s="687"/>
      <c r="D13" s="687"/>
      <c r="E13" s="687"/>
      <c r="F13" s="687"/>
      <c r="G13" s="687"/>
      <c r="H13" s="687"/>
      <c r="I13" s="687"/>
      <c r="J13" s="687"/>
      <c r="K13" s="687"/>
      <c r="L13" s="687"/>
      <c r="M13" s="687"/>
      <c r="N13" s="687"/>
      <c r="O13" s="687"/>
      <c r="P13" s="688"/>
    </row>
    <row r="14" spans="1:16">
      <c r="A14" s="700" t="s">
        <v>16</v>
      </c>
      <c r="B14" s="701"/>
      <c r="C14" s="704" t="s">
        <v>17</v>
      </c>
      <c r="D14" s="705"/>
      <c r="E14" s="705"/>
      <c r="F14" s="705"/>
      <c r="G14" s="705"/>
      <c r="H14" s="705"/>
      <c r="I14" s="705"/>
      <c r="J14" s="706"/>
      <c r="K14" s="704" t="s">
        <v>18</v>
      </c>
      <c r="L14" s="705"/>
      <c r="M14" s="705"/>
      <c r="N14" s="705"/>
      <c r="O14" s="705"/>
      <c r="P14" s="707"/>
    </row>
    <row r="15" spans="1:16">
      <c r="A15" s="702"/>
      <c r="B15" s="703"/>
      <c r="C15" s="704" t="s">
        <v>19</v>
      </c>
      <c r="D15" s="705"/>
      <c r="E15" s="705"/>
      <c r="F15" s="705"/>
      <c r="G15" s="704" t="s">
        <v>20</v>
      </c>
      <c r="H15" s="705"/>
      <c r="I15" s="705"/>
      <c r="J15" s="706"/>
      <c r="K15" s="704" t="s">
        <v>19</v>
      </c>
      <c r="L15" s="705"/>
      <c r="M15" s="706"/>
      <c r="N15" s="704" t="s">
        <v>20</v>
      </c>
      <c r="O15" s="705"/>
      <c r="P15" s="707"/>
    </row>
    <row r="16" spans="1:16">
      <c r="A16" s="721" t="s">
        <v>21</v>
      </c>
      <c r="B16" s="685"/>
      <c r="C16" s="683" t="s">
        <v>201</v>
      </c>
      <c r="D16" s="684"/>
      <c r="E16" s="684"/>
      <c r="F16" s="685"/>
      <c r="G16" s="683" t="s">
        <v>201</v>
      </c>
      <c r="H16" s="684"/>
      <c r="I16" s="684"/>
      <c r="J16" s="685"/>
      <c r="K16" s="708">
        <v>0.7</v>
      </c>
      <c r="L16" s="709"/>
      <c r="M16" s="710"/>
      <c r="N16" s="708">
        <v>0.7</v>
      </c>
      <c r="O16" s="709"/>
      <c r="P16" s="710"/>
    </row>
    <row r="17" spans="1:16">
      <c r="A17" s="231"/>
      <c r="B17" s="230"/>
      <c r="C17" s="683" t="s">
        <v>202</v>
      </c>
      <c r="D17" s="684"/>
      <c r="E17" s="684"/>
      <c r="F17" s="685"/>
      <c r="G17" s="683" t="s">
        <v>202</v>
      </c>
      <c r="H17" s="684"/>
      <c r="I17" s="684"/>
      <c r="J17" s="685"/>
      <c r="K17" s="708">
        <v>0.8</v>
      </c>
      <c r="L17" s="709"/>
      <c r="M17" s="710"/>
      <c r="N17" s="708">
        <v>0.8</v>
      </c>
      <c r="O17" s="709"/>
      <c r="P17" s="710"/>
    </row>
    <row r="18" spans="1:16">
      <c r="A18" s="231"/>
      <c r="B18" s="230"/>
      <c r="C18" s="683" t="s">
        <v>203</v>
      </c>
      <c r="D18" s="684"/>
      <c r="E18" s="684"/>
      <c r="F18" s="685"/>
      <c r="G18" s="683" t="s">
        <v>203</v>
      </c>
      <c r="H18" s="684"/>
      <c r="I18" s="684"/>
      <c r="J18" s="685"/>
      <c r="K18" s="708">
        <v>1</v>
      </c>
      <c r="L18" s="709"/>
      <c r="M18" s="710"/>
      <c r="N18" s="708">
        <v>1</v>
      </c>
      <c r="O18" s="709"/>
      <c r="P18" s="710"/>
    </row>
    <row r="19" spans="1:16" ht="15" customHeight="1">
      <c r="A19" s="711" t="s">
        <v>22</v>
      </c>
      <c r="B19" s="712"/>
      <c r="C19" s="683" t="s">
        <v>23</v>
      </c>
      <c r="D19" s="684"/>
      <c r="E19" s="684"/>
      <c r="F19" s="685"/>
      <c r="G19" s="718" t="s">
        <v>23</v>
      </c>
      <c r="H19" s="719"/>
      <c r="I19" s="719"/>
      <c r="J19" s="720"/>
      <c r="K19" s="912">
        <f>J49</f>
        <v>665000000</v>
      </c>
      <c r="L19" s="913"/>
      <c r="M19" s="914"/>
      <c r="N19" s="675">
        <f>N49</f>
        <v>703500000</v>
      </c>
      <c r="O19" s="676"/>
      <c r="P19" s="857"/>
    </row>
    <row r="20" spans="1:16">
      <c r="A20" s="198" t="s">
        <v>24</v>
      </c>
      <c r="B20" s="199"/>
      <c r="C20" s="505" t="s">
        <v>356</v>
      </c>
      <c r="D20" s="506"/>
      <c r="E20" s="506"/>
      <c r="F20" s="506"/>
      <c r="G20" s="908" t="s">
        <v>373</v>
      </c>
      <c r="H20" s="885"/>
      <c r="I20" s="885"/>
      <c r="J20" s="909"/>
      <c r="K20" s="895" t="s">
        <v>326</v>
      </c>
      <c r="L20" s="882"/>
      <c r="M20" s="883"/>
      <c r="N20" s="895" t="s">
        <v>326</v>
      </c>
      <c r="O20" s="882"/>
      <c r="P20" s="883"/>
    </row>
    <row r="21" spans="1:16">
      <c r="A21" s="198"/>
      <c r="B21" s="199"/>
      <c r="C21" s="505" t="s">
        <v>357</v>
      </c>
      <c r="D21" s="506"/>
      <c r="E21" s="506"/>
      <c r="F21" s="506"/>
      <c r="G21" s="908" t="s">
        <v>373</v>
      </c>
      <c r="H21" s="885"/>
      <c r="I21" s="885"/>
      <c r="J21" s="909"/>
      <c r="K21" s="895" t="s">
        <v>326</v>
      </c>
      <c r="L21" s="882"/>
      <c r="M21" s="883"/>
      <c r="N21" s="895" t="s">
        <v>326</v>
      </c>
      <c r="O21" s="882"/>
      <c r="P21" s="883"/>
    </row>
    <row r="22" spans="1:16">
      <c r="A22" s="198"/>
      <c r="B22" s="199"/>
      <c r="C22" s="505" t="s">
        <v>358</v>
      </c>
      <c r="D22" s="506"/>
      <c r="E22" s="506"/>
      <c r="F22" s="506"/>
      <c r="G22" s="908" t="s">
        <v>373</v>
      </c>
      <c r="H22" s="885"/>
      <c r="I22" s="885"/>
      <c r="J22" s="909"/>
      <c r="K22" s="895" t="s">
        <v>326</v>
      </c>
      <c r="L22" s="882"/>
      <c r="M22" s="883"/>
      <c r="N22" s="895" t="s">
        <v>326</v>
      </c>
      <c r="O22" s="882"/>
      <c r="P22" s="883"/>
    </row>
    <row r="23" spans="1:16">
      <c r="A23" s="198"/>
      <c r="B23" s="199"/>
      <c r="C23" s="505" t="s">
        <v>359</v>
      </c>
      <c r="D23" s="506"/>
      <c r="E23" s="506"/>
      <c r="F23" s="506"/>
      <c r="G23" s="908" t="s">
        <v>373</v>
      </c>
      <c r="H23" s="885"/>
      <c r="I23" s="885"/>
      <c r="J23" s="909"/>
      <c r="K23" s="895" t="s">
        <v>326</v>
      </c>
      <c r="L23" s="882"/>
      <c r="M23" s="883"/>
      <c r="N23" s="895" t="s">
        <v>326</v>
      </c>
      <c r="O23" s="882"/>
      <c r="P23" s="883"/>
    </row>
    <row r="24" spans="1:16">
      <c r="A24" s="198"/>
      <c r="B24" s="199"/>
      <c r="C24" s="505" t="s">
        <v>360</v>
      </c>
      <c r="D24" s="507"/>
      <c r="E24" s="507"/>
      <c r="F24" s="507"/>
      <c r="G24" s="908" t="s">
        <v>374</v>
      </c>
      <c r="H24" s="885"/>
      <c r="I24" s="885"/>
      <c r="J24" s="909"/>
      <c r="K24" s="895" t="s">
        <v>374</v>
      </c>
      <c r="L24" s="882"/>
      <c r="M24" s="883"/>
      <c r="N24" s="895" t="s">
        <v>436</v>
      </c>
      <c r="O24" s="882"/>
      <c r="P24" s="883"/>
    </row>
    <row r="25" spans="1:16">
      <c r="A25" s="198"/>
      <c r="B25" s="199"/>
      <c r="C25" s="501" t="s">
        <v>361</v>
      </c>
      <c r="D25" s="502"/>
      <c r="E25" s="502"/>
      <c r="F25" s="502"/>
      <c r="G25" s="908" t="s">
        <v>373</v>
      </c>
      <c r="H25" s="885"/>
      <c r="I25" s="885"/>
      <c r="J25" s="909"/>
      <c r="K25" s="895" t="s">
        <v>326</v>
      </c>
      <c r="L25" s="882"/>
      <c r="M25" s="883"/>
      <c r="N25" s="895" t="s">
        <v>326</v>
      </c>
      <c r="O25" s="882"/>
      <c r="P25" s="883"/>
    </row>
    <row r="26" spans="1:16">
      <c r="A26" s="198"/>
      <c r="B26" s="199"/>
      <c r="C26" s="501" t="s">
        <v>362</v>
      </c>
      <c r="D26" s="502"/>
      <c r="E26" s="502"/>
      <c r="F26" s="502"/>
      <c r="G26" s="908" t="s">
        <v>373</v>
      </c>
      <c r="H26" s="885"/>
      <c r="I26" s="885"/>
      <c r="J26" s="909"/>
      <c r="K26" s="895" t="s">
        <v>326</v>
      </c>
      <c r="L26" s="882"/>
      <c r="M26" s="883"/>
      <c r="N26" s="895" t="s">
        <v>326</v>
      </c>
      <c r="O26" s="882"/>
      <c r="P26" s="883"/>
    </row>
    <row r="27" spans="1:16">
      <c r="A27" s="198"/>
      <c r="B27" s="199"/>
      <c r="C27" s="501" t="s">
        <v>363</v>
      </c>
      <c r="D27" s="502"/>
      <c r="E27" s="502"/>
      <c r="F27" s="502"/>
      <c r="G27" s="908" t="s">
        <v>373</v>
      </c>
      <c r="H27" s="885"/>
      <c r="I27" s="885"/>
      <c r="J27" s="909"/>
      <c r="K27" s="895" t="s">
        <v>326</v>
      </c>
      <c r="L27" s="882"/>
      <c r="M27" s="883"/>
      <c r="N27" s="895" t="s">
        <v>326</v>
      </c>
      <c r="O27" s="882"/>
      <c r="P27" s="883"/>
    </row>
    <row r="28" spans="1:16">
      <c r="A28" s="198"/>
      <c r="B28" s="199"/>
      <c r="C28" s="503" t="s">
        <v>364</v>
      </c>
      <c r="D28" s="504"/>
      <c r="E28" s="504"/>
      <c r="F28" s="504"/>
      <c r="G28" s="910" t="s">
        <v>373</v>
      </c>
      <c r="H28" s="911"/>
      <c r="I28" s="911"/>
      <c r="J28" s="909"/>
      <c r="K28" s="895" t="s">
        <v>326</v>
      </c>
      <c r="L28" s="882"/>
      <c r="M28" s="883"/>
      <c r="N28" s="895" t="s">
        <v>326</v>
      </c>
      <c r="O28" s="882"/>
      <c r="P28" s="883"/>
    </row>
    <row r="29" spans="1:16">
      <c r="A29" s="198"/>
      <c r="B29" s="199"/>
      <c r="C29" s="665" t="s">
        <v>453</v>
      </c>
      <c r="D29" s="662"/>
      <c r="E29" s="663"/>
      <c r="F29" s="664"/>
      <c r="G29" s="908" t="s">
        <v>373</v>
      </c>
      <c r="H29" s="885"/>
      <c r="I29" s="885"/>
      <c r="J29" s="909"/>
      <c r="K29" s="895" t="s">
        <v>326</v>
      </c>
      <c r="L29" s="882"/>
      <c r="M29" s="883"/>
      <c r="N29" s="895" t="s">
        <v>326</v>
      </c>
      <c r="O29" s="882"/>
      <c r="P29" s="883"/>
    </row>
    <row r="30" spans="1:16">
      <c r="A30" s="198"/>
      <c r="B30" s="199"/>
      <c r="C30" s="501" t="s">
        <v>365</v>
      </c>
      <c r="D30" s="502"/>
      <c r="E30" s="502"/>
      <c r="F30" s="502"/>
      <c r="G30" s="889" t="s">
        <v>373</v>
      </c>
      <c r="H30" s="890"/>
      <c r="I30" s="890"/>
      <c r="J30" s="891"/>
      <c r="K30" s="895" t="s">
        <v>326</v>
      </c>
      <c r="L30" s="882"/>
      <c r="M30" s="883"/>
      <c r="N30" s="895" t="s">
        <v>326</v>
      </c>
      <c r="O30" s="882"/>
      <c r="P30" s="883"/>
    </row>
    <row r="31" spans="1:16">
      <c r="A31" s="198" t="s">
        <v>25</v>
      </c>
      <c r="B31" s="199"/>
      <c r="C31" s="505" t="s">
        <v>366</v>
      </c>
      <c r="D31" s="506"/>
      <c r="E31" s="506"/>
      <c r="F31" s="502"/>
      <c r="G31" s="884">
        <v>1</v>
      </c>
      <c r="H31" s="885"/>
      <c r="I31" s="885"/>
      <c r="J31" s="885"/>
      <c r="K31" s="881" t="s">
        <v>247</v>
      </c>
      <c r="L31" s="882"/>
      <c r="M31" s="883"/>
      <c r="N31" s="881" t="s">
        <v>247</v>
      </c>
      <c r="O31" s="882"/>
      <c r="P31" s="883"/>
    </row>
    <row r="32" spans="1:16">
      <c r="A32" s="198"/>
      <c r="B32" s="199"/>
      <c r="C32" s="505" t="s">
        <v>367</v>
      </c>
      <c r="D32" s="506"/>
      <c r="E32" s="506"/>
      <c r="F32" s="502"/>
      <c r="G32" s="884">
        <v>1</v>
      </c>
      <c r="H32" s="885"/>
      <c r="I32" s="885"/>
      <c r="J32" s="885"/>
      <c r="K32" s="881" t="s">
        <v>247</v>
      </c>
      <c r="L32" s="882"/>
      <c r="M32" s="883"/>
      <c r="N32" s="881" t="s">
        <v>247</v>
      </c>
      <c r="O32" s="882"/>
      <c r="P32" s="883"/>
    </row>
    <row r="33" spans="1:18">
      <c r="A33" s="198"/>
      <c r="B33" s="199"/>
      <c r="C33" s="505" t="s">
        <v>368</v>
      </c>
      <c r="D33" s="507"/>
      <c r="E33" s="507"/>
      <c r="F33" s="502"/>
      <c r="G33" s="884">
        <v>1</v>
      </c>
      <c r="H33" s="885"/>
      <c r="I33" s="885"/>
      <c r="J33" s="885"/>
      <c r="K33" s="881" t="s">
        <v>247</v>
      </c>
      <c r="L33" s="882"/>
      <c r="M33" s="883"/>
      <c r="N33" s="881" t="s">
        <v>247</v>
      </c>
      <c r="O33" s="882"/>
      <c r="P33" s="883"/>
    </row>
    <row r="34" spans="1:18">
      <c r="A34" s="198"/>
      <c r="B34" s="199"/>
      <c r="C34" s="501" t="s">
        <v>369</v>
      </c>
      <c r="D34" s="502"/>
      <c r="E34" s="502"/>
      <c r="F34" s="502"/>
      <c r="G34" s="884">
        <v>1</v>
      </c>
      <c r="H34" s="885"/>
      <c r="I34" s="885"/>
      <c r="J34" s="885"/>
      <c r="K34" s="881" t="s">
        <v>247</v>
      </c>
      <c r="L34" s="882"/>
      <c r="M34" s="883"/>
      <c r="N34" s="881" t="s">
        <v>247</v>
      </c>
      <c r="O34" s="882"/>
      <c r="P34" s="883"/>
    </row>
    <row r="35" spans="1:18">
      <c r="A35" s="198"/>
      <c r="B35" s="199"/>
      <c r="C35" s="501" t="s">
        <v>370</v>
      </c>
      <c r="D35" s="502"/>
      <c r="E35" s="502"/>
      <c r="F35" s="502"/>
      <c r="G35" s="884">
        <v>1</v>
      </c>
      <c r="H35" s="885"/>
      <c r="I35" s="885"/>
      <c r="J35" s="885"/>
      <c r="K35" s="881" t="s">
        <v>247</v>
      </c>
      <c r="L35" s="882"/>
      <c r="M35" s="883"/>
      <c r="N35" s="881" t="s">
        <v>247</v>
      </c>
      <c r="O35" s="882"/>
      <c r="P35" s="883"/>
    </row>
    <row r="36" spans="1:18">
      <c r="A36" s="198"/>
      <c r="B36" s="199"/>
      <c r="C36" s="665" t="s">
        <v>453</v>
      </c>
      <c r="D36" s="662"/>
      <c r="E36" s="663"/>
      <c r="F36" s="664"/>
      <c r="G36" s="884">
        <v>1</v>
      </c>
      <c r="H36" s="885"/>
      <c r="I36" s="885"/>
      <c r="J36" s="885"/>
      <c r="K36" s="881" t="s">
        <v>247</v>
      </c>
      <c r="L36" s="882"/>
      <c r="M36" s="883"/>
      <c r="N36" s="881" t="s">
        <v>247</v>
      </c>
      <c r="O36" s="882"/>
      <c r="P36" s="883"/>
    </row>
    <row r="37" spans="1:18">
      <c r="A37" s="198"/>
      <c r="B37" s="199"/>
      <c r="C37" s="505" t="s">
        <v>358</v>
      </c>
      <c r="D37" s="506"/>
      <c r="E37" s="506"/>
      <c r="F37" s="506"/>
      <c r="G37" s="884">
        <v>1</v>
      </c>
      <c r="H37" s="885"/>
      <c r="I37" s="885"/>
      <c r="J37" s="885"/>
      <c r="K37" s="881" t="s">
        <v>247</v>
      </c>
      <c r="L37" s="882"/>
      <c r="M37" s="883"/>
      <c r="N37" s="881" t="s">
        <v>247</v>
      </c>
      <c r="O37" s="882"/>
      <c r="P37" s="883"/>
    </row>
    <row r="38" spans="1:18">
      <c r="A38" s="198"/>
      <c r="B38" s="199"/>
      <c r="C38" s="505" t="s">
        <v>359</v>
      </c>
      <c r="D38" s="506"/>
      <c r="E38" s="506"/>
      <c r="F38" s="506"/>
      <c r="G38" s="884">
        <v>1</v>
      </c>
      <c r="H38" s="885"/>
      <c r="I38" s="885"/>
      <c r="J38" s="885"/>
      <c r="K38" s="881" t="s">
        <v>247</v>
      </c>
      <c r="L38" s="882"/>
      <c r="M38" s="883"/>
      <c r="N38" s="881" t="s">
        <v>247</v>
      </c>
      <c r="O38" s="882"/>
      <c r="P38" s="883"/>
    </row>
    <row r="39" spans="1:18">
      <c r="A39" s="198"/>
      <c r="B39" s="199"/>
      <c r="C39" s="501" t="s">
        <v>365</v>
      </c>
      <c r="D39" s="502"/>
      <c r="E39" s="502"/>
      <c r="F39" s="502"/>
      <c r="G39" s="884">
        <v>1</v>
      </c>
      <c r="H39" s="885"/>
      <c r="I39" s="885"/>
      <c r="J39" s="885"/>
      <c r="K39" s="881" t="s">
        <v>247</v>
      </c>
      <c r="L39" s="882"/>
      <c r="M39" s="883"/>
      <c r="N39" s="881" t="s">
        <v>247</v>
      </c>
      <c r="O39" s="882"/>
      <c r="P39" s="883"/>
    </row>
    <row r="40" spans="1:18">
      <c r="A40" s="198"/>
      <c r="B40" s="199"/>
      <c r="C40" s="501" t="s">
        <v>371</v>
      </c>
      <c r="D40" s="502"/>
      <c r="E40" s="502"/>
      <c r="F40" s="502"/>
      <c r="G40" s="884">
        <v>1</v>
      </c>
      <c r="H40" s="885"/>
      <c r="I40" s="885"/>
      <c r="J40" s="885"/>
      <c r="K40" s="881" t="s">
        <v>247</v>
      </c>
      <c r="L40" s="882"/>
      <c r="M40" s="883"/>
      <c r="N40" s="881" t="s">
        <v>247</v>
      </c>
      <c r="O40" s="882"/>
      <c r="P40" s="883"/>
    </row>
    <row r="41" spans="1:18">
      <c r="A41" s="198"/>
      <c r="B41" s="199"/>
      <c r="C41" s="501" t="s">
        <v>372</v>
      </c>
      <c r="D41" s="502"/>
      <c r="E41" s="502"/>
      <c r="F41" s="502"/>
      <c r="G41" s="884">
        <v>1</v>
      </c>
      <c r="H41" s="885"/>
      <c r="I41" s="885"/>
      <c r="J41" s="885"/>
      <c r="K41" s="881" t="s">
        <v>247</v>
      </c>
      <c r="L41" s="882"/>
      <c r="M41" s="883"/>
      <c r="N41" s="881" t="s">
        <v>247</v>
      </c>
      <c r="O41" s="882"/>
      <c r="P41" s="883"/>
    </row>
    <row r="42" spans="1:18">
      <c r="A42" s="510" t="s">
        <v>26</v>
      </c>
      <c r="B42" s="31"/>
      <c r="C42" s="32"/>
      <c r="D42" s="31"/>
      <c r="E42" s="33" t="s">
        <v>47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511"/>
    </row>
    <row r="43" spans="1:18" ht="19.5" thickBot="1">
      <c r="A43" s="892" t="s">
        <v>27</v>
      </c>
      <c r="B43" s="893"/>
      <c r="C43" s="893"/>
      <c r="D43" s="893"/>
      <c r="E43" s="893"/>
      <c r="F43" s="893"/>
      <c r="G43" s="893"/>
      <c r="H43" s="893"/>
      <c r="I43" s="893"/>
      <c r="J43" s="893"/>
      <c r="K43" s="893"/>
      <c r="L43" s="893"/>
      <c r="M43" s="893"/>
      <c r="N43" s="893"/>
      <c r="O43" s="893"/>
      <c r="P43" s="894"/>
    </row>
    <row r="44" spans="1:18" ht="19.5" thickBo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</row>
    <row r="45" spans="1:18" ht="19.5" thickBot="1">
      <c r="A45" s="725" t="s">
        <v>28</v>
      </c>
      <c r="B45" s="728" t="s">
        <v>29</v>
      </c>
      <c r="C45" s="729"/>
      <c r="D45" s="729"/>
      <c r="E45" s="729"/>
      <c r="F45" s="729"/>
      <c r="G45" s="736" t="s">
        <v>30</v>
      </c>
      <c r="H45" s="737"/>
      <c r="I45" s="737"/>
      <c r="J45" s="738"/>
      <c r="K45" s="736" t="s">
        <v>31</v>
      </c>
      <c r="L45" s="737"/>
      <c r="M45" s="737"/>
      <c r="N45" s="738"/>
      <c r="O45" s="739" t="s">
        <v>32</v>
      </c>
      <c r="P45" s="740"/>
    </row>
    <row r="46" spans="1:18">
      <c r="A46" s="726"/>
      <c r="B46" s="730"/>
      <c r="C46" s="731"/>
      <c r="D46" s="731"/>
      <c r="E46" s="731"/>
      <c r="F46" s="732"/>
      <c r="G46" s="743" t="s">
        <v>33</v>
      </c>
      <c r="H46" s="729"/>
      <c r="I46" s="729"/>
      <c r="J46" s="744" t="s">
        <v>34</v>
      </c>
      <c r="K46" s="743" t="s">
        <v>33</v>
      </c>
      <c r="L46" s="729"/>
      <c r="M46" s="729"/>
      <c r="N46" s="744" t="s">
        <v>34</v>
      </c>
      <c r="O46" s="741"/>
      <c r="P46" s="742"/>
    </row>
    <row r="47" spans="1:18">
      <c r="A47" s="727"/>
      <c r="B47" s="733"/>
      <c r="C47" s="734"/>
      <c r="D47" s="734"/>
      <c r="E47" s="734"/>
      <c r="F47" s="735"/>
      <c r="G47" s="40" t="s">
        <v>35</v>
      </c>
      <c r="H47" s="232" t="s">
        <v>36</v>
      </c>
      <c r="I47" s="232" t="s">
        <v>37</v>
      </c>
      <c r="J47" s="732"/>
      <c r="K47" s="40" t="s">
        <v>35</v>
      </c>
      <c r="L47" s="232" t="s">
        <v>36</v>
      </c>
      <c r="M47" s="232" t="s">
        <v>37</v>
      </c>
      <c r="N47" s="745"/>
      <c r="O47" s="42" t="s">
        <v>38</v>
      </c>
      <c r="P47" s="43" t="s">
        <v>39</v>
      </c>
      <c r="R47" s="659">
        <v>3000000</v>
      </c>
    </row>
    <row r="48" spans="1:18">
      <c r="A48" s="44">
        <v>1</v>
      </c>
      <c r="B48" s="734">
        <v>2</v>
      </c>
      <c r="C48" s="734"/>
      <c r="D48" s="734"/>
      <c r="E48" s="734"/>
      <c r="F48" s="735"/>
      <c r="G48" s="232">
        <v>3</v>
      </c>
      <c r="H48" s="32">
        <v>4</v>
      </c>
      <c r="I48" s="232">
        <v>5</v>
      </c>
      <c r="J48" s="32">
        <v>6</v>
      </c>
      <c r="K48" s="40">
        <v>7</v>
      </c>
      <c r="L48" s="32">
        <v>8</v>
      </c>
      <c r="M48" s="446">
        <v>9</v>
      </c>
      <c r="N48" s="447">
        <v>10</v>
      </c>
      <c r="O48" s="448" t="s">
        <v>40</v>
      </c>
      <c r="P48" s="514">
        <v>12</v>
      </c>
      <c r="R48" s="659">
        <v>247000000</v>
      </c>
    </row>
    <row r="49" spans="1:18">
      <c r="A49" s="148" t="s">
        <v>204</v>
      </c>
      <c r="B49" s="896" t="s">
        <v>42</v>
      </c>
      <c r="C49" s="897"/>
      <c r="D49" s="897"/>
      <c r="E49" s="144"/>
      <c r="F49" s="145"/>
      <c r="G49" s="453"/>
      <c r="H49" s="454"/>
      <c r="I49" s="454"/>
      <c r="J49" s="455">
        <f>J50+J55</f>
        <v>665000000</v>
      </c>
      <c r="K49" s="453"/>
      <c r="L49" s="454"/>
      <c r="M49" s="454"/>
      <c r="N49" s="495">
        <f>N50+N55</f>
        <v>703500000</v>
      </c>
      <c r="O49" s="424"/>
      <c r="P49" s="421"/>
      <c r="R49" s="659">
        <v>75000000</v>
      </c>
    </row>
    <row r="50" spans="1:18">
      <c r="A50" s="148" t="s">
        <v>248</v>
      </c>
      <c r="B50" s="508" t="s">
        <v>44</v>
      </c>
      <c r="C50" s="509"/>
      <c r="D50" s="509"/>
      <c r="E50" s="144"/>
      <c r="F50" s="145"/>
      <c r="G50" s="453"/>
      <c r="H50" s="454"/>
      <c r="I50" s="454"/>
      <c r="J50" s="455">
        <f>J51</f>
        <v>1500000</v>
      </c>
      <c r="K50" s="453"/>
      <c r="L50" s="454"/>
      <c r="M50" s="454"/>
      <c r="N50" s="495">
        <f>N51</f>
        <v>1500000</v>
      </c>
      <c r="O50" s="424"/>
      <c r="P50" s="421"/>
      <c r="R50" s="659">
        <v>100000000</v>
      </c>
    </row>
    <row r="51" spans="1:18">
      <c r="A51" s="148" t="s">
        <v>249</v>
      </c>
      <c r="B51" s="456" t="s">
        <v>103</v>
      </c>
      <c r="C51" s="210"/>
      <c r="D51" s="210"/>
      <c r="E51" s="144"/>
      <c r="F51" s="145"/>
      <c r="G51" s="453"/>
      <c r="H51" s="454"/>
      <c r="I51" s="454"/>
      <c r="J51" s="458">
        <f>J52</f>
        <v>1500000</v>
      </c>
      <c r="K51" s="453"/>
      <c r="L51" s="454"/>
      <c r="M51" s="454"/>
      <c r="N51" s="496">
        <f>N52</f>
        <v>1500000</v>
      </c>
      <c r="O51" s="424"/>
      <c r="P51" s="421"/>
      <c r="R51" s="659">
        <v>50000000</v>
      </c>
    </row>
    <row r="52" spans="1:18">
      <c r="A52" s="148" t="s">
        <v>178</v>
      </c>
      <c r="B52" s="456" t="s">
        <v>251</v>
      </c>
      <c r="C52" s="210"/>
      <c r="D52" s="210"/>
      <c r="E52" s="144"/>
      <c r="F52" s="145"/>
      <c r="G52" s="453"/>
      <c r="H52" s="454"/>
      <c r="I52" s="454"/>
      <c r="J52" s="458">
        <f>SUM(J53:J54)</f>
        <v>1500000</v>
      </c>
      <c r="K52" s="453"/>
      <c r="L52" s="454"/>
      <c r="M52" s="454"/>
      <c r="N52" s="496">
        <f>SUM(N53:N54)</f>
        <v>1500000</v>
      </c>
      <c r="O52" s="424"/>
      <c r="P52" s="421"/>
      <c r="R52" s="659">
        <v>50000000</v>
      </c>
    </row>
    <row r="53" spans="1:18">
      <c r="A53" s="148"/>
      <c r="B53" s="211" t="s">
        <v>58</v>
      </c>
      <c r="C53" s="210"/>
      <c r="D53" s="210"/>
      <c r="E53" s="144"/>
      <c r="F53" s="145"/>
      <c r="G53" s="457">
        <v>3</v>
      </c>
      <c r="H53" s="146" t="s">
        <v>96</v>
      </c>
      <c r="I53" s="147">
        <v>250000</v>
      </c>
      <c r="J53" s="458">
        <f>G53*I53</f>
        <v>750000</v>
      </c>
      <c r="K53" s="457">
        <v>3</v>
      </c>
      <c r="L53" s="146" t="s">
        <v>96</v>
      </c>
      <c r="M53" s="147">
        <v>250000</v>
      </c>
      <c r="N53" s="496">
        <f>K53*M53</f>
        <v>750000</v>
      </c>
      <c r="O53" s="424"/>
      <c r="P53" s="421"/>
      <c r="R53" s="659">
        <v>10000000</v>
      </c>
    </row>
    <row r="54" spans="1:18">
      <c r="A54" s="459"/>
      <c r="B54" s="898" t="s">
        <v>57</v>
      </c>
      <c r="C54" s="899"/>
      <c r="D54" s="899"/>
      <c r="E54" s="899"/>
      <c r="F54" s="900"/>
      <c r="G54" s="457">
        <v>3</v>
      </c>
      <c r="H54" s="460" t="s">
        <v>96</v>
      </c>
      <c r="I54" s="147">
        <v>250000</v>
      </c>
      <c r="J54" s="458">
        <f>G54*I54</f>
        <v>750000</v>
      </c>
      <c r="K54" s="457">
        <v>3</v>
      </c>
      <c r="L54" s="460" t="s">
        <v>96</v>
      </c>
      <c r="M54" s="147">
        <v>250000</v>
      </c>
      <c r="N54" s="496">
        <f>K54*M54</f>
        <v>750000</v>
      </c>
      <c r="O54" s="424"/>
      <c r="P54" s="421"/>
      <c r="R54" s="659">
        <v>45000000</v>
      </c>
    </row>
    <row r="55" spans="1:18">
      <c r="A55" s="459" t="s">
        <v>105</v>
      </c>
      <c r="B55" s="461" t="s">
        <v>59</v>
      </c>
      <c r="C55" s="462"/>
      <c r="D55" s="462"/>
      <c r="E55" s="462"/>
      <c r="F55" s="463"/>
      <c r="G55" s="464"/>
      <c r="H55" s="465"/>
      <c r="I55" s="466"/>
      <c r="J55" s="455">
        <f>J56+J75+J78+J85+J90+J97+J103</f>
        <v>663500000</v>
      </c>
      <c r="K55" s="464"/>
      <c r="L55" s="465"/>
      <c r="M55" s="466"/>
      <c r="N55" s="495">
        <f>N56+N75+N78+N85+N90+N97+N103</f>
        <v>702000000</v>
      </c>
      <c r="O55" s="424"/>
      <c r="P55" s="421"/>
      <c r="R55" s="659">
        <v>75000000</v>
      </c>
    </row>
    <row r="56" spans="1:18">
      <c r="A56" s="459" t="s">
        <v>277</v>
      </c>
      <c r="B56" s="461" t="s">
        <v>278</v>
      </c>
      <c r="C56" s="462"/>
      <c r="D56" s="462"/>
      <c r="E56" s="462"/>
      <c r="F56" s="463"/>
      <c r="G56" s="464"/>
      <c r="H56" s="465"/>
      <c r="I56" s="466"/>
      <c r="J56" s="455">
        <f>J57+J60+J63+J68+J71</f>
        <v>78000000</v>
      </c>
      <c r="K56" s="464"/>
      <c r="L56" s="465"/>
      <c r="M56" s="466"/>
      <c r="N56" s="495">
        <f>N57+N60+N63+N68+N71</f>
        <v>89000000</v>
      </c>
      <c r="O56" s="424"/>
      <c r="P56" s="421"/>
      <c r="R56" s="659">
        <v>15000000</v>
      </c>
    </row>
    <row r="57" spans="1:18">
      <c r="A57" s="459" t="s">
        <v>279</v>
      </c>
      <c r="B57" s="461" t="s">
        <v>280</v>
      </c>
      <c r="C57" s="467"/>
      <c r="D57" s="467"/>
      <c r="E57" s="462"/>
      <c r="F57" s="463"/>
      <c r="G57" s="464"/>
      <c r="H57" s="465"/>
      <c r="I57" s="466"/>
      <c r="J57" s="458">
        <f>J58</f>
        <v>50000000</v>
      </c>
      <c r="K57" s="464"/>
      <c r="L57" s="465"/>
      <c r="M57" s="466"/>
      <c r="N57" s="496">
        <f>N58</f>
        <v>50000000</v>
      </c>
      <c r="O57" s="424"/>
      <c r="P57" s="421"/>
      <c r="R57" s="660">
        <f>SUM(R47:R56)</f>
        <v>670000000</v>
      </c>
    </row>
    <row r="58" spans="1:18">
      <c r="A58" s="459"/>
      <c r="B58" s="468" t="s">
        <v>281</v>
      </c>
      <c r="C58" s="467"/>
      <c r="D58" s="467"/>
      <c r="E58" s="462"/>
      <c r="F58" s="463"/>
      <c r="G58" s="469" t="s">
        <v>121</v>
      </c>
      <c r="H58" s="460" t="s">
        <v>136</v>
      </c>
      <c r="I58" s="470">
        <v>50000000</v>
      </c>
      <c r="J58" s="458">
        <f>G58*I58</f>
        <v>50000000</v>
      </c>
      <c r="K58" s="469" t="s">
        <v>121</v>
      </c>
      <c r="L58" s="460" t="s">
        <v>136</v>
      </c>
      <c r="M58" s="470">
        <v>50000000</v>
      </c>
      <c r="N58" s="496">
        <f>K58*M58</f>
        <v>50000000</v>
      </c>
      <c r="O58" s="424"/>
      <c r="P58" s="421"/>
    </row>
    <row r="59" spans="1:18" ht="53.25" customHeight="1">
      <c r="A59" s="471"/>
      <c r="B59" s="472"/>
      <c r="C59" s="901" t="s">
        <v>282</v>
      </c>
      <c r="D59" s="901"/>
      <c r="E59" s="901"/>
      <c r="F59" s="902"/>
      <c r="G59" s="473"/>
      <c r="H59" s="474"/>
      <c r="I59" s="475"/>
      <c r="J59" s="476"/>
      <c r="K59" s="473"/>
      <c r="L59" s="474"/>
      <c r="M59" s="475"/>
      <c r="N59" s="497"/>
      <c r="O59" s="424"/>
      <c r="P59" s="421"/>
      <c r="R59" s="659">
        <f>N49-J49</f>
        <v>38500000</v>
      </c>
    </row>
    <row r="60" spans="1:18">
      <c r="A60" s="459" t="s">
        <v>283</v>
      </c>
      <c r="B60" s="468" t="s">
        <v>284</v>
      </c>
      <c r="C60" s="462"/>
      <c r="D60" s="462"/>
      <c r="E60" s="467" t="s">
        <v>327</v>
      </c>
      <c r="F60" s="494"/>
      <c r="G60" s="469"/>
      <c r="H60" s="460"/>
      <c r="I60" s="470"/>
      <c r="J60" s="458">
        <f>J61</f>
        <v>10000000</v>
      </c>
      <c r="K60" s="469"/>
      <c r="L60" s="460"/>
      <c r="M60" s="470"/>
      <c r="N60" s="496">
        <f>N61</f>
        <v>10000000</v>
      </c>
      <c r="O60" s="424"/>
      <c r="P60" s="421"/>
    </row>
    <row r="61" spans="1:18">
      <c r="A61" s="459"/>
      <c r="B61" s="477" t="s">
        <v>328</v>
      </c>
      <c r="C61" s="462"/>
      <c r="D61" s="462"/>
      <c r="E61" s="462"/>
      <c r="F61" s="463"/>
      <c r="G61" s="469" t="s">
        <v>121</v>
      </c>
      <c r="H61" s="460" t="s">
        <v>136</v>
      </c>
      <c r="I61" s="470">
        <v>10000000</v>
      </c>
      <c r="J61" s="458">
        <f>G61*I61</f>
        <v>10000000</v>
      </c>
      <c r="K61" s="469" t="s">
        <v>121</v>
      </c>
      <c r="L61" s="460" t="s">
        <v>136</v>
      </c>
      <c r="M61" s="470">
        <v>10000000</v>
      </c>
      <c r="N61" s="496">
        <f>K61*M61</f>
        <v>10000000</v>
      </c>
      <c r="O61" s="424"/>
      <c r="P61" s="421"/>
    </row>
    <row r="62" spans="1:18" ht="30.75" customHeight="1">
      <c r="A62" s="459"/>
      <c r="B62" s="903" t="s">
        <v>285</v>
      </c>
      <c r="C62" s="887"/>
      <c r="D62" s="887"/>
      <c r="E62" s="887"/>
      <c r="F62" s="888"/>
      <c r="G62" s="464"/>
      <c r="H62" s="465"/>
      <c r="I62" s="466"/>
      <c r="J62" s="458"/>
      <c r="K62" s="464"/>
      <c r="L62" s="465"/>
      <c r="M62" s="466"/>
      <c r="N62" s="496"/>
      <c r="O62" s="424"/>
      <c r="P62" s="421"/>
    </row>
    <row r="63" spans="1:18">
      <c r="A63" s="459" t="s">
        <v>286</v>
      </c>
      <c r="B63" s="468" t="s">
        <v>287</v>
      </c>
      <c r="C63" s="462"/>
      <c r="D63" s="462"/>
      <c r="E63" s="462"/>
      <c r="F63" s="463"/>
      <c r="G63" s="464"/>
      <c r="H63" s="465"/>
      <c r="I63" s="466"/>
      <c r="J63" s="458">
        <f>J64</f>
        <v>3000000</v>
      </c>
      <c r="K63" s="464"/>
      <c r="L63" s="465"/>
      <c r="M63" s="466"/>
      <c r="N63" s="496">
        <f>N64</f>
        <v>3000000</v>
      </c>
      <c r="O63" s="424"/>
      <c r="P63" s="421"/>
    </row>
    <row r="64" spans="1:18">
      <c r="A64" s="459"/>
      <c r="B64" s="468" t="s">
        <v>288</v>
      </c>
      <c r="C64" s="462"/>
      <c r="D64" s="462"/>
      <c r="E64" s="462"/>
      <c r="F64" s="463"/>
      <c r="G64" s="457"/>
      <c r="H64" s="460"/>
      <c r="I64" s="470"/>
      <c r="J64" s="458">
        <f>J65+J66</f>
        <v>3000000</v>
      </c>
      <c r="K64" s="457"/>
      <c r="L64" s="460"/>
      <c r="M64" s="470"/>
      <c r="N64" s="496">
        <f>N65+N66</f>
        <v>3000000</v>
      </c>
      <c r="O64" s="424"/>
      <c r="P64" s="421"/>
    </row>
    <row r="65" spans="1:16">
      <c r="A65" s="459"/>
      <c r="B65" s="468"/>
      <c r="C65" s="478" t="s">
        <v>289</v>
      </c>
      <c r="D65" s="462"/>
      <c r="E65" s="462"/>
      <c r="F65" s="463"/>
      <c r="G65" s="457">
        <v>250</v>
      </c>
      <c r="H65" s="460" t="s">
        <v>290</v>
      </c>
      <c r="I65" s="470">
        <v>3000</v>
      </c>
      <c r="J65" s="458">
        <f>G65*I65</f>
        <v>750000</v>
      </c>
      <c r="K65" s="457">
        <v>250</v>
      </c>
      <c r="L65" s="460" t="s">
        <v>290</v>
      </c>
      <c r="M65" s="470">
        <v>3000</v>
      </c>
      <c r="N65" s="496">
        <f>K65*M65</f>
        <v>750000</v>
      </c>
      <c r="O65" s="424"/>
      <c r="P65" s="421"/>
    </row>
    <row r="66" spans="1:16">
      <c r="A66" s="479"/>
      <c r="B66" s="480"/>
      <c r="C66" s="481" t="s">
        <v>291</v>
      </c>
      <c r="D66" s="482"/>
      <c r="E66" s="482"/>
      <c r="F66" s="483"/>
      <c r="G66" s="484">
        <v>375</v>
      </c>
      <c r="H66" s="485" t="s">
        <v>290</v>
      </c>
      <c r="I66" s="486">
        <v>6000</v>
      </c>
      <c r="J66" s="487">
        <f>G66*I66</f>
        <v>2250000</v>
      </c>
      <c r="K66" s="484">
        <v>375</v>
      </c>
      <c r="L66" s="485" t="s">
        <v>290</v>
      </c>
      <c r="M66" s="486">
        <v>6000</v>
      </c>
      <c r="N66" s="498">
        <f>K66*M66</f>
        <v>2250000</v>
      </c>
      <c r="O66" s="424"/>
      <c r="P66" s="421"/>
    </row>
    <row r="67" spans="1:16">
      <c r="A67" s="459" t="s">
        <v>329</v>
      </c>
      <c r="B67" s="468" t="s">
        <v>330</v>
      </c>
      <c r="C67" s="478"/>
      <c r="D67" s="462"/>
      <c r="E67" s="462"/>
      <c r="F67" s="463"/>
      <c r="G67" s="457"/>
      <c r="H67" s="460"/>
      <c r="I67" s="470"/>
      <c r="J67" s="458"/>
      <c r="K67" s="457"/>
      <c r="L67" s="460"/>
      <c r="M67" s="470"/>
      <c r="N67" s="496"/>
      <c r="O67" s="424"/>
      <c r="P67" s="421"/>
    </row>
    <row r="68" spans="1:16">
      <c r="A68" s="459"/>
      <c r="B68" s="477" t="s">
        <v>331</v>
      </c>
      <c r="C68" s="478"/>
      <c r="D68" s="462"/>
      <c r="E68" s="462"/>
      <c r="F68" s="463"/>
      <c r="G68" s="457">
        <v>1</v>
      </c>
      <c r="H68" s="460" t="s">
        <v>136</v>
      </c>
      <c r="I68" s="470">
        <v>10000000</v>
      </c>
      <c r="J68" s="458">
        <f>G68*I68</f>
        <v>10000000</v>
      </c>
      <c r="K68" s="457">
        <v>1</v>
      </c>
      <c r="L68" s="460" t="s">
        <v>136</v>
      </c>
      <c r="M68" s="470">
        <v>15000000</v>
      </c>
      <c r="N68" s="496">
        <f>K68*M68</f>
        <v>15000000</v>
      </c>
      <c r="O68" s="512">
        <f>N68-J68</f>
        <v>5000000</v>
      </c>
      <c r="P68" s="421">
        <f>O68*100%/N68</f>
        <v>0.33333333333333331</v>
      </c>
    </row>
    <row r="69" spans="1:16">
      <c r="A69" s="459"/>
      <c r="B69" s="468"/>
      <c r="C69" s="490" t="s">
        <v>332</v>
      </c>
      <c r="D69" s="467"/>
      <c r="E69" s="467"/>
      <c r="F69" s="494"/>
      <c r="G69" s="457"/>
      <c r="H69" s="460"/>
      <c r="I69" s="470"/>
      <c r="J69" s="458"/>
      <c r="K69" s="457"/>
      <c r="L69" s="460"/>
      <c r="M69" s="470"/>
      <c r="N69" s="496"/>
      <c r="O69" s="424"/>
      <c r="P69" s="421"/>
    </row>
    <row r="70" spans="1:16">
      <c r="A70" s="459"/>
      <c r="B70" s="468"/>
      <c r="C70" s="478"/>
      <c r="D70" s="467" t="s">
        <v>333</v>
      </c>
      <c r="E70" s="467"/>
      <c r="F70" s="494"/>
      <c r="G70" s="457"/>
      <c r="H70" s="460"/>
      <c r="I70" s="470"/>
      <c r="J70" s="458"/>
      <c r="K70" s="457"/>
      <c r="L70" s="460"/>
      <c r="M70" s="470"/>
      <c r="N70" s="496"/>
      <c r="O70" s="424"/>
      <c r="P70" s="421"/>
    </row>
    <row r="71" spans="1:16">
      <c r="A71" s="459"/>
      <c r="B71" s="477" t="s">
        <v>66</v>
      </c>
      <c r="C71" s="490" t="s">
        <v>334</v>
      </c>
      <c r="D71" s="467"/>
      <c r="E71" s="467"/>
      <c r="F71" s="463"/>
      <c r="G71" s="457">
        <v>1</v>
      </c>
      <c r="H71" s="460" t="s">
        <v>136</v>
      </c>
      <c r="I71" s="470">
        <v>5000000</v>
      </c>
      <c r="J71" s="458">
        <f>G71*I71</f>
        <v>5000000</v>
      </c>
      <c r="K71" s="457">
        <v>1</v>
      </c>
      <c r="L71" s="460" t="s">
        <v>136</v>
      </c>
      <c r="M71" s="470">
        <v>11000000</v>
      </c>
      <c r="N71" s="496">
        <f>K71*M71</f>
        <v>11000000</v>
      </c>
      <c r="O71" s="512">
        <f>N71-J71</f>
        <v>6000000</v>
      </c>
      <c r="P71" s="421"/>
    </row>
    <row r="72" spans="1:16">
      <c r="A72" s="459"/>
      <c r="B72" s="468"/>
      <c r="C72" s="478" t="s">
        <v>66</v>
      </c>
      <c r="D72" s="467" t="s">
        <v>335</v>
      </c>
      <c r="E72" s="467"/>
      <c r="F72" s="494"/>
      <c r="G72" s="457"/>
      <c r="H72" s="460"/>
      <c r="I72" s="470"/>
      <c r="J72" s="458"/>
      <c r="K72" s="457"/>
      <c r="L72" s="460"/>
      <c r="M72" s="470"/>
      <c r="N72" s="496"/>
      <c r="O72" s="424"/>
      <c r="P72" s="421"/>
    </row>
    <row r="73" spans="1:16">
      <c r="A73" s="459"/>
      <c r="B73" s="468"/>
      <c r="C73" s="478"/>
      <c r="D73" s="467" t="s">
        <v>336</v>
      </c>
      <c r="E73" s="467"/>
      <c r="F73" s="494"/>
      <c r="G73" s="457"/>
      <c r="H73" s="460"/>
      <c r="I73" s="470"/>
      <c r="J73" s="458"/>
      <c r="K73" s="457"/>
      <c r="L73" s="460"/>
      <c r="M73" s="470"/>
      <c r="N73" s="496"/>
      <c r="O73" s="424"/>
      <c r="P73" s="421"/>
    </row>
    <row r="74" spans="1:16">
      <c r="A74" s="459"/>
      <c r="B74" s="468"/>
      <c r="C74" s="478" t="s">
        <v>66</v>
      </c>
      <c r="D74" s="467" t="s">
        <v>337</v>
      </c>
      <c r="E74" s="467"/>
      <c r="F74" s="494"/>
      <c r="G74" s="457"/>
      <c r="H74" s="460"/>
      <c r="I74" s="470"/>
      <c r="J74" s="458"/>
      <c r="K74" s="457"/>
      <c r="L74" s="460"/>
      <c r="M74" s="470"/>
      <c r="N74" s="496"/>
      <c r="O74" s="424"/>
      <c r="P74" s="421"/>
    </row>
    <row r="75" spans="1:16">
      <c r="A75" s="459" t="s">
        <v>292</v>
      </c>
      <c r="B75" s="904" t="s">
        <v>293</v>
      </c>
      <c r="C75" s="905"/>
      <c r="D75" s="905"/>
      <c r="E75" s="488"/>
      <c r="F75" s="489"/>
      <c r="G75" s="457"/>
      <c r="H75" s="460"/>
      <c r="I75" s="470"/>
      <c r="J75" s="455">
        <f>J76</f>
        <v>6000000</v>
      </c>
      <c r="K75" s="457"/>
      <c r="L75" s="460"/>
      <c r="M75" s="470"/>
      <c r="N75" s="495">
        <f>N76</f>
        <v>6000000</v>
      </c>
      <c r="O75" s="424"/>
      <c r="P75" s="421"/>
    </row>
    <row r="76" spans="1:16">
      <c r="A76" s="459" t="s">
        <v>294</v>
      </c>
      <c r="B76" s="898" t="s">
        <v>295</v>
      </c>
      <c r="C76" s="906"/>
      <c r="D76" s="906"/>
      <c r="E76" s="462"/>
      <c r="F76" s="463"/>
      <c r="G76" s="457">
        <v>1</v>
      </c>
      <c r="H76" s="460" t="s">
        <v>296</v>
      </c>
      <c r="I76" s="470">
        <v>6000000</v>
      </c>
      <c r="J76" s="458">
        <f>G76*I76</f>
        <v>6000000</v>
      </c>
      <c r="K76" s="457">
        <v>1</v>
      </c>
      <c r="L76" s="460" t="s">
        <v>296</v>
      </c>
      <c r="M76" s="470">
        <v>6000000</v>
      </c>
      <c r="N76" s="496">
        <f>K76*M76</f>
        <v>6000000</v>
      </c>
      <c r="O76" s="424"/>
      <c r="P76" s="421"/>
    </row>
    <row r="77" spans="1:16">
      <c r="A77" s="459"/>
      <c r="B77" s="886" t="s">
        <v>338</v>
      </c>
      <c r="C77" s="887"/>
      <c r="D77" s="887"/>
      <c r="E77" s="887"/>
      <c r="F77" s="888"/>
      <c r="G77" s="457"/>
      <c r="H77" s="460"/>
      <c r="I77" s="470"/>
      <c r="J77" s="455"/>
      <c r="K77" s="457"/>
      <c r="L77" s="460"/>
      <c r="M77" s="470"/>
      <c r="N77" s="495"/>
      <c r="O77" s="424"/>
      <c r="P77" s="421"/>
    </row>
    <row r="78" spans="1:16">
      <c r="A78" s="459" t="s">
        <v>297</v>
      </c>
      <c r="B78" s="461" t="s">
        <v>298</v>
      </c>
      <c r="C78" s="462"/>
      <c r="D78" s="462"/>
      <c r="E78" s="462"/>
      <c r="F78" s="463"/>
      <c r="G78" s="464"/>
      <c r="H78" s="465"/>
      <c r="I78" s="466"/>
      <c r="J78" s="455">
        <f>J79+J83</f>
        <v>162700000</v>
      </c>
      <c r="K78" s="464"/>
      <c r="L78" s="465"/>
      <c r="M78" s="466"/>
      <c r="N78" s="495">
        <f>N79+N82+N83</f>
        <v>180200000</v>
      </c>
      <c r="O78" s="551"/>
      <c r="P78" s="421"/>
    </row>
    <row r="79" spans="1:16">
      <c r="A79" s="459" t="s">
        <v>299</v>
      </c>
      <c r="B79" s="468"/>
      <c r="C79" s="467" t="s">
        <v>300</v>
      </c>
      <c r="D79" s="467"/>
      <c r="E79" s="462"/>
      <c r="F79" s="462"/>
      <c r="G79" s="491"/>
      <c r="H79" s="465"/>
      <c r="I79" s="466"/>
      <c r="J79" s="455">
        <f>J80</f>
        <v>124700000</v>
      </c>
      <c r="K79" s="491"/>
      <c r="L79" s="465"/>
      <c r="M79" s="466"/>
      <c r="N79" s="495">
        <f>N80</f>
        <v>124700000</v>
      </c>
      <c r="O79" s="424"/>
      <c r="P79" s="421"/>
    </row>
    <row r="80" spans="1:16">
      <c r="A80" s="493"/>
      <c r="B80" s="468"/>
      <c r="C80" s="490" t="s">
        <v>339</v>
      </c>
      <c r="D80" s="467"/>
      <c r="E80" s="467"/>
      <c r="F80" s="467"/>
      <c r="G80" s="492">
        <v>1</v>
      </c>
      <c r="H80" s="460" t="s">
        <v>296</v>
      </c>
      <c r="I80" s="470">
        <v>124700000</v>
      </c>
      <c r="J80" s="458">
        <f>I80</f>
        <v>124700000</v>
      </c>
      <c r="K80" s="492">
        <v>1</v>
      </c>
      <c r="L80" s="460" t="s">
        <v>296</v>
      </c>
      <c r="M80" s="470">
        <v>124700000</v>
      </c>
      <c r="N80" s="496">
        <f>M80</f>
        <v>124700000</v>
      </c>
      <c r="O80" s="424"/>
      <c r="P80" s="421"/>
    </row>
    <row r="81" spans="1:16">
      <c r="A81" s="459" t="s">
        <v>382</v>
      </c>
      <c r="B81" s="461" t="s">
        <v>383</v>
      </c>
      <c r="C81" s="547"/>
      <c r="D81" s="545"/>
      <c r="E81" s="462"/>
      <c r="F81" s="463"/>
      <c r="G81" s="457"/>
      <c r="H81" s="460"/>
      <c r="I81" s="470"/>
      <c r="J81" s="455"/>
      <c r="K81" s="548"/>
      <c r="L81" s="556"/>
      <c r="M81" s="549"/>
      <c r="N81"/>
      <c r="O81" s="421"/>
      <c r="P81" s="421"/>
    </row>
    <row r="82" spans="1:16">
      <c r="A82" s="459"/>
      <c r="B82" s="461"/>
      <c r="C82" s="545" t="s">
        <v>384</v>
      </c>
      <c r="D82" s="547"/>
      <c r="E82" s="545"/>
      <c r="F82" s="545"/>
      <c r="G82" s="558"/>
      <c r="H82" s="460"/>
      <c r="I82" s="470"/>
      <c r="J82" s="458"/>
      <c r="K82" s="492">
        <v>3</v>
      </c>
      <c r="L82" s="557" t="s">
        <v>454</v>
      </c>
      <c r="M82" s="549">
        <v>3500000</v>
      </c>
      <c r="N82" s="559">
        <f>K82*M82</f>
        <v>10500000</v>
      </c>
      <c r="O82" s="661">
        <f>N82-J82</f>
        <v>10500000</v>
      </c>
      <c r="P82" s="421"/>
    </row>
    <row r="83" spans="1:16">
      <c r="A83" s="459" t="s">
        <v>301</v>
      </c>
      <c r="B83" s="461" t="s">
        <v>302</v>
      </c>
      <c r="C83" s="478"/>
      <c r="D83" s="462"/>
      <c r="E83" s="462"/>
      <c r="F83" s="463"/>
      <c r="G83" s="464"/>
      <c r="H83" s="465"/>
      <c r="I83" s="466"/>
      <c r="J83" s="455">
        <f>J84</f>
        <v>38000000</v>
      </c>
      <c r="K83" s="464"/>
      <c r="L83" s="465"/>
      <c r="M83" s="466"/>
      <c r="N83" s="495">
        <f>N84</f>
        <v>45000000</v>
      </c>
      <c r="O83" s="424"/>
      <c r="P83" s="421"/>
    </row>
    <row r="84" spans="1:16">
      <c r="A84" s="459"/>
      <c r="B84" s="461"/>
      <c r="C84" s="490" t="s">
        <v>303</v>
      </c>
      <c r="D84" s="467"/>
      <c r="E84" s="462"/>
      <c r="F84" s="463"/>
      <c r="G84" s="457">
        <v>1</v>
      </c>
      <c r="H84" s="460" t="s">
        <v>296</v>
      </c>
      <c r="I84" s="470">
        <v>38000000</v>
      </c>
      <c r="J84" s="458">
        <f>I84</f>
        <v>38000000</v>
      </c>
      <c r="K84" s="457">
        <v>1</v>
      </c>
      <c r="L84" s="460" t="s">
        <v>296</v>
      </c>
      <c r="M84" s="470">
        <v>45000000</v>
      </c>
      <c r="N84" s="496">
        <f>M84</f>
        <v>45000000</v>
      </c>
      <c r="O84" s="512">
        <f>N84-J84</f>
        <v>7000000</v>
      </c>
      <c r="P84" s="421"/>
    </row>
    <row r="85" spans="1:16">
      <c r="A85" s="459" t="s">
        <v>355</v>
      </c>
      <c r="B85" s="461" t="s">
        <v>340</v>
      </c>
      <c r="C85" s="490"/>
      <c r="D85" s="467"/>
      <c r="E85" s="462"/>
      <c r="F85" s="463"/>
      <c r="G85" s="457"/>
      <c r="H85" s="460"/>
      <c r="I85" s="470"/>
      <c r="J85" s="455">
        <f>J86</f>
        <v>45000000</v>
      </c>
      <c r="K85" s="457"/>
      <c r="L85" s="460"/>
      <c r="M85" s="470"/>
      <c r="N85" s="495">
        <f>N86</f>
        <v>45000000</v>
      </c>
      <c r="O85" s="424"/>
      <c r="P85" s="421"/>
    </row>
    <row r="86" spans="1:16">
      <c r="A86" s="459" t="s">
        <v>353</v>
      </c>
      <c r="B86" s="500" t="s">
        <v>341</v>
      </c>
      <c r="C86" s="490"/>
      <c r="D86" s="467"/>
      <c r="E86" s="462"/>
      <c r="F86" s="463"/>
      <c r="G86" s="457"/>
      <c r="H86" s="460"/>
      <c r="I86" s="470"/>
      <c r="J86" s="458">
        <f>SUM(J87:J88)</f>
        <v>45000000</v>
      </c>
      <c r="K86" s="457"/>
      <c r="L86" s="460"/>
      <c r="M86" s="470"/>
      <c r="N86" s="496">
        <f>SUM(N87:N88)</f>
        <v>45000000</v>
      </c>
      <c r="O86" s="424"/>
      <c r="P86" s="421"/>
    </row>
    <row r="87" spans="1:16">
      <c r="A87" s="459"/>
      <c r="B87" s="461"/>
      <c r="C87" s="490" t="s">
        <v>342</v>
      </c>
      <c r="D87" s="467"/>
      <c r="E87" s="462"/>
      <c r="F87" s="463"/>
      <c r="G87" s="457">
        <v>8</v>
      </c>
      <c r="H87" s="460" t="s">
        <v>162</v>
      </c>
      <c r="I87" s="470">
        <v>4500000</v>
      </c>
      <c r="J87" s="458">
        <f>G87*I87</f>
        <v>36000000</v>
      </c>
      <c r="K87" s="457">
        <v>8</v>
      </c>
      <c r="L87" s="460" t="s">
        <v>162</v>
      </c>
      <c r="M87" s="470">
        <v>4500000</v>
      </c>
      <c r="N87" s="496">
        <f>K87*M87</f>
        <v>36000000</v>
      </c>
      <c r="O87" s="424"/>
      <c r="P87" s="421"/>
    </row>
    <row r="88" spans="1:16">
      <c r="A88" s="459"/>
      <c r="B88" s="461"/>
      <c r="C88" s="490" t="s">
        <v>343</v>
      </c>
      <c r="D88" s="467"/>
      <c r="E88" s="462"/>
      <c r="F88" s="463"/>
      <c r="G88" s="457">
        <v>20</v>
      </c>
      <c r="H88" s="460" t="s">
        <v>162</v>
      </c>
      <c r="I88" s="470">
        <v>450000</v>
      </c>
      <c r="J88" s="458">
        <f>G88*I88</f>
        <v>9000000</v>
      </c>
      <c r="K88" s="457">
        <v>20</v>
      </c>
      <c r="L88" s="460" t="s">
        <v>162</v>
      </c>
      <c r="M88" s="470">
        <v>450000</v>
      </c>
      <c r="N88" s="496">
        <f>K88*M88</f>
        <v>9000000</v>
      </c>
      <c r="O88" s="424"/>
      <c r="P88" s="421"/>
    </row>
    <row r="89" spans="1:16">
      <c r="A89" s="459" t="s">
        <v>344</v>
      </c>
      <c r="B89" s="461" t="s">
        <v>345</v>
      </c>
      <c r="C89" s="490"/>
      <c r="D89" s="467"/>
      <c r="E89" s="462"/>
      <c r="F89" s="463"/>
      <c r="G89" s="457"/>
      <c r="H89" s="460"/>
      <c r="I89" s="470"/>
      <c r="J89" s="458">
        <f>J90</f>
        <v>30550000</v>
      </c>
      <c r="K89" s="457"/>
      <c r="L89" s="460"/>
      <c r="M89" s="470"/>
      <c r="N89" s="496">
        <f>N90</f>
        <v>30550000</v>
      </c>
      <c r="O89" s="424"/>
      <c r="P89" s="421"/>
    </row>
    <row r="90" spans="1:16">
      <c r="A90" s="162" t="s">
        <v>354</v>
      </c>
      <c r="B90" s="176" t="s">
        <v>346</v>
      </c>
      <c r="C90" s="234"/>
      <c r="D90" s="234"/>
      <c r="E90" s="234"/>
      <c r="F90" s="235"/>
      <c r="G90" s="172"/>
      <c r="H90" s="173"/>
      <c r="I90" s="174"/>
      <c r="J90" s="169">
        <f>SUM(J91:J96)</f>
        <v>30550000</v>
      </c>
      <c r="K90" s="172"/>
      <c r="L90" s="173"/>
      <c r="M90" s="174"/>
      <c r="N90" s="356">
        <f>SUM(N91:N96)</f>
        <v>30550000</v>
      </c>
      <c r="O90" s="424"/>
      <c r="P90" s="421"/>
    </row>
    <row r="91" spans="1:16">
      <c r="A91" s="162"/>
      <c r="B91" s="233" t="s">
        <v>352</v>
      </c>
      <c r="C91" s="234"/>
      <c r="D91" s="234"/>
      <c r="E91" s="234"/>
      <c r="F91" s="235"/>
      <c r="G91" s="172">
        <v>4</v>
      </c>
      <c r="H91" s="173" t="s">
        <v>142</v>
      </c>
      <c r="I91" s="174">
        <v>3500000</v>
      </c>
      <c r="J91" s="175">
        <f t="shared" ref="J91:J96" si="0">G91*I91</f>
        <v>14000000</v>
      </c>
      <c r="K91" s="172">
        <v>4</v>
      </c>
      <c r="L91" s="173" t="s">
        <v>142</v>
      </c>
      <c r="M91" s="174">
        <v>3500000</v>
      </c>
      <c r="N91" s="357">
        <f t="shared" ref="N91:N96" si="1">K91*M91</f>
        <v>14000000</v>
      </c>
      <c r="O91" s="424"/>
      <c r="P91" s="421"/>
    </row>
    <row r="92" spans="1:16">
      <c r="A92" s="162"/>
      <c r="B92" s="233" t="s">
        <v>347</v>
      </c>
      <c r="C92" s="234"/>
      <c r="D92" s="234"/>
      <c r="E92" s="234"/>
      <c r="F92" s="235"/>
      <c r="G92" s="172">
        <v>4</v>
      </c>
      <c r="H92" s="173" t="s">
        <v>142</v>
      </c>
      <c r="I92" s="174">
        <v>1700000</v>
      </c>
      <c r="J92" s="175">
        <f t="shared" si="0"/>
        <v>6800000</v>
      </c>
      <c r="K92" s="172">
        <v>4</v>
      </c>
      <c r="L92" s="173" t="s">
        <v>142</v>
      </c>
      <c r="M92" s="174">
        <v>1700000</v>
      </c>
      <c r="N92" s="357">
        <f t="shared" si="1"/>
        <v>6800000</v>
      </c>
      <c r="O92" s="424"/>
      <c r="P92" s="421"/>
    </row>
    <row r="93" spans="1:16">
      <c r="A93" s="162"/>
      <c r="B93" s="233" t="s">
        <v>348</v>
      </c>
      <c r="C93" s="234"/>
      <c r="D93" s="234"/>
      <c r="E93" s="234"/>
      <c r="F93" s="235"/>
      <c r="G93" s="172">
        <v>1</v>
      </c>
      <c r="H93" s="173" t="s">
        <v>142</v>
      </c>
      <c r="I93" s="174">
        <v>1100000</v>
      </c>
      <c r="J93" s="175">
        <f t="shared" si="0"/>
        <v>1100000</v>
      </c>
      <c r="K93" s="172">
        <v>1</v>
      </c>
      <c r="L93" s="173" t="s">
        <v>142</v>
      </c>
      <c r="M93" s="174">
        <v>1100000</v>
      </c>
      <c r="N93" s="357">
        <f t="shared" si="1"/>
        <v>1100000</v>
      </c>
      <c r="O93" s="424"/>
      <c r="P93" s="421"/>
    </row>
    <row r="94" spans="1:16">
      <c r="A94" s="162"/>
      <c r="B94" s="233" t="s">
        <v>349</v>
      </c>
      <c r="C94" s="234"/>
      <c r="D94" s="234"/>
      <c r="E94" s="234"/>
      <c r="F94" s="235"/>
      <c r="G94" s="172">
        <v>1</v>
      </c>
      <c r="H94" s="173" t="s">
        <v>142</v>
      </c>
      <c r="I94" s="174">
        <v>1650000</v>
      </c>
      <c r="J94" s="175">
        <f t="shared" si="0"/>
        <v>1650000</v>
      </c>
      <c r="K94" s="172">
        <v>1</v>
      </c>
      <c r="L94" s="173" t="s">
        <v>142</v>
      </c>
      <c r="M94" s="174">
        <v>1650000</v>
      </c>
      <c r="N94" s="357">
        <f t="shared" si="1"/>
        <v>1650000</v>
      </c>
      <c r="O94" s="424"/>
      <c r="P94" s="421"/>
    </row>
    <row r="95" spans="1:16">
      <c r="A95" s="162"/>
      <c r="B95" s="233" t="s">
        <v>350</v>
      </c>
      <c r="C95" s="234"/>
      <c r="D95" s="234"/>
      <c r="E95" s="234"/>
      <c r="F95" s="235"/>
      <c r="G95" s="172">
        <v>8</v>
      </c>
      <c r="H95" s="173" t="s">
        <v>142</v>
      </c>
      <c r="I95" s="174">
        <v>500000</v>
      </c>
      <c r="J95" s="175">
        <f t="shared" si="0"/>
        <v>4000000</v>
      </c>
      <c r="K95" s="172">
        <v>8</v>
      </c>
      <c r="L95" s="173" t="s">
        <v>142</v>
      </c>
      <c r="M95" s="174">
        <v>500000</v>
      </c>
      <c r="N95" s="357">
        <f t="shared" si="1"/>
        <v>4000000</v>
      </c>
      <c r="O95" s="424"/>
      <c r="P95" s="421"/>
    </row>
    <row r="96" spans="1:16">
      <c r="A96" s="162"/>
      <c r="B96" s="233" t="s">
        <v>351</v>
      </c>
      <c r="C96" s="234"/>
      <c r="D96" s="234"/>
      <c r="E96" s="234"/>
      <c r="F96" s="235"/>
      <c r="G96" s="172">
        <v>12</v>
      </c>
      <c r="H96" s="173" t="s">
        <v>142</v>
      </c>
      <c r="I96" s="174">
        <v>250000</v>
      </c>
      <c r="J96" s="175">
        <f t="shared" si="0"/>
        <v>3000000</v>
      </c>
      <c r="K96" s="172">
        <v>12</v>
      </c>
      <c r="L96" s="173" t="s">
        <v>142</v>
      </c>
      <c r="M96" s="174">
        <v>250000</v>
      </c>
      <c r="N96" s="357">
        <f t="shared" si="1"/>
        <v>3000000</v>
      </c>
      <c r="O96" s="424"/>
      <c r="P96" s="421"/>
    </row>
    <row r="97" spans="1:16">
      <c r="A97" s="459" t="s">
        <v>106</v>
      </c>
      <c r="B97" s="461" t="s">
        <v>304</v>
      </c>
      <c r="C97" s="478"/>
      <c r="D97" s="462"/>
      <c r="E97" s="462"/>
      <c r="F97" s="463"/>
      <c r="G97" s="464"/>
      <c r="H97" s="465"/>
      <c r="I97" s="466"/>
      <c r="J97" s="455">
        <f>J98+J101</f>
        <v>98850000</v>
      </c>
      <c r="K97" s="464"/>
      <c r="L97" s="465"/>
      <c r="M97" s="466"/>
      <c r="N97" s="495">
        <f>N98+N101</f>
        <v>108850000</v>
      </c>
      <c r="O97" s="424"/>
      <c r="P97" s="421"/>
    </row>
    <row r="98" spans="1:16">
      <c r="A98" s="459" t="s">
        <v>305</v>
      </c>
      <c r="B98" s="468" t="s">
        <v>306</v>
      </c>
      <c r="C98" s="478"/>
      <c r="D98" s="462"/>
      <c r="E98" s="462"/>
      <c r="F98" s="463"/>
      <c r="G98" s="464"/>
      <c r="H98" s="465"/>
      <c r="I98" s="466"/>
      <c r="J98" s="455">
        <f>J99+J100</f>
        <v>80410000</v>
      </c>
      <c r="K98" s="464"/>
      <c r="L98" s="465"/>
      <c r="M98" s="466"/>
      <c r="N98" s="495">
        <f>N99+N100</f>
        <v>90410000</v>
      </c>
      <c r="O98" s="424"/>
      <c r="P98" s="421"/>
    </row>
    <row r="99" spans="1:16">
      <c r="A99" s="459"/>
      <c r="B99" s="468"/>
      <c r="C99" s="490" t="s">
        <v>307</v>
      </c>
      <c r="D99" s="467"/>
      <c r="E99" s="467"/>
      <c r="F99" s="494"/>
      <c r="G99" s="457">
        <v>1</v>
      </c>
      <c r="H99" s="460" t="s">
        <v>296</v>
      </c>
      <c r="I99" s="470">
        <v>28410000</v>
      </c>
      <c r="J99" s="458">
        <f>G99*I99</f>
        <v>28410000</v>
      </c>
      <c r="K99" s="457">
        <v>1</v>
      </c>
      <c r="L99" s="460" t="s">
        <v>296</v>
      </c>
      <c r="M99" s="470">
        <v>38410000</v>
      </c>
      <c r="N99" s="496">
        <f>K99*M99</f>
        <v>38410000</v>
      </c>
      <c r="O99" s="512">
        <f>N99-J99</f>
        <v>10000000</v>
      </c>
      <c r="P99" s="421"/>
    </row>
    <row r="100" spans="1:16">
      <c r="A100" s="459"/>
      <c r="B100" s="468"/>
      <c r="C100" s="490" t="s">
        <v>308</v>
      </c>
      <c r="D100" s="467"/>
      <c r="E100" s="467"/>
      <c r="F100" s="494"/>
      <c r="G100" s="457">
        <v>6500</v>
      </c>
      <c r="H100" s="460" t="s">
        <v>309</v>
      </c>
      <c r="I100" s="470">
        <v>8000</v>
      </c>
      <c r="J100" s="458">
        <f>G100*I100</f>
        <v>52000000</v>
      </c>
      <c r="K100" s="457">
        <v>6500</v>
      </c>
      <c r="L100" s="460" t="s">
        <v>309</v>
      </c>
      <c r="M100" s="470">
        <v>8000</v>
      </c>
      <c r="N100" s="496">
        <f>K100*M100</f>
        <v>52000000</v>
      </c>
      <c r="O100" s="424"/>
      <c r="P100" s="421"/>
    </row>
    <row r="101" spans="1:16">
      <c r="A101" s="459" t="s">
        <v>108</v>
      </c>
      <c r="B101" s="468" t="s">
        <v>310</v>
      </c>
      <c r="C101" s="490"/>
      <c r="D101" s="467"/>
      <c r="E101" s="467"/>
      <c r="F101" s="494"/>
      <c r="G101" s="457"/>
      <c r="H101" s="460"/>
      <c r="I101" s="470"/>
      <c r="J101" s="455">
        <f>J102</f>
        <v>18440000</v>
      </c>
      <c r="K101" s="457"/>
      <c r="L101" s="460"/>
      <c r="M101" s="470"/>
      <c r="N101" s="495">
        <f>N102</f>
        <v>18440000</v>
      </c>
      <c r="O101" s="424"/>
      <c r="P101" s="421"/>
    </row>
    <row r="102" spans="1:16">
      <c r="A102" s="459"/>
      <c r="B102" s="468"/>
      <c r="C102" s="490" t="s">
        <v>311</v>
      </c>
      <c r="D102" s="467"/>
      <c r="E102" s="467"/>
      <c r="F102" s="494"/>
      <c r="G102" s="457">
        <v>92200</v>
      </c>
      <c r="H102" s="460" t="s">
        <v>290</v>
      </c>
      <c r="I102" s="470">
        <v>200</v>
      </c>
      <c r="J102" s="458">
        <f>G102*I102</f>
        <v>18440000</v>
      </c>
      <c r="K102" s="457">
        <v>92200</v>
      </c>
      <c r="L102" s="460" t="s">
        <v>290</v>
      </c>
      <c r="M102" s="470">
        <v>200</v>
      </c>
      <c r="N102" s="496">
        <f>K102*M102</f>
        <v>18440000</v>
      </c>
      <c r="O102" s="424"/>
      <c r="P102" s="421"/>
    </row>
    <row r="103" spans="1:16">
      <c r="A103" s="459" t="s">
        <v>312</v>
      </c>
      <c r="B103" s="461" t="s">
        <v>313</v>
      </c>
      <c r="C103" s="462"/>
      <c r="D103" s="462"/>
      <c r="E103" s="462"/>
      <c r="F103" s="463"/>
      <c r="G103" s="464"/>
      <c r="H103" s="465"/>
      <c r="I103" s="466"/>
      <c r="J103" s="455">
        <f>J104</f>
        <v>242400000</v>
      </c>
      <c r="K103" s="464"/>
      <c r="L103" s="465"/>
      <c r="M103" s="466"/>
      <c r="N103" s="495">
        <f>N104</f>
        <v>242400000</v>
      </c>
      <c r="O103" s="424"/>
      <c r="P103" s="421"/>
    </row>
    <row r="104" spans="1:16">
      <c r="A104" s="459" t="s">
        <v>115</v>
      </c>
      <c r="B104" s="468" t="s">
        <v>314</v>
      </c>
      <c r="C104" s="462"/>
      <c r="D104" s="462"/>
      <c r="E104" s="462"/>
      <c r="F104" s="463"/>
      <c r="G104" s="464"/>
      <c r="H104" s="465"/>
      <c r="I104" s="466"/>
      <c r="J104" s="458">
        <f>SUM(J105:J110)</f>
        <v>242400000</v>
      </c>
      <c r="K104" s="464"/>
      <c r="L104" s="465"/>
      <c r="M104" s="466"/>
      <c r="N104" s="496">
        <f>SUM(N105:N110)</f>
        <v>242400000</v>
      </c>
      <c r="O104" s="424"/>
      <c r="P104" s="421"/>
    </row>
    <row r="105" spans="1:16">
      <c r="A105" s="459"/>
      <c r="B105" s="477" t="s">
        <v>315</v>
      </c>
      <c r="C105" s="462"/>
      <c r="D105" s="462"/>
      <c r="E105" s="462"/>
      <c r="F105" s="463"/>
      <c r="G105" s="457">
        <v>48</v>
      </c>
      <c r="H105" s="460" t="s">
        <v>116</v>
      </c>
      <c r="I105" s="470">
        <v>1650000</v>
      </c>
      <c r="J105" s="458">
        <f t="shared" ref="J105:J110" si="2">G105*I105</f>
        <v>79200000</v>
      </c>
      <c r="K105" s="457">
        <v>48</v>
      </c>
      <c r="L105" s="460" t="s">
        <v>116</v>
      </c>
      <c r="M105" s="470">
        <v>1650000</v>
      </c>
      <c r="N105" s="496">
        <f t="shared" ref="N105:N110" si="3">K105*M105</f>
        <v>79200000</v>
      </c>
      <c r="O105" s="424"/>
      <c r="P105" s="421"/>
    </row>
    <row r="106" spans="1:16">
      <c r="A106" s="459"/>
      <c r="B106" s="477" t="s">
        <v>316</v>
      </c>
      <c r="C106" s="462"/>
      <c r="D106" s="462"/>
      <c r="E106" s="462"/>
      <c r="F106" s="463"/>
      <c r="G106" s="457">
        <v>24</v>
      </c>
      <c r="H106" s="460" t="s">
        <v>116</v>
      </c>
      <c r="I106" s="470">
        <v>900000</v>
      </c>
      <c r="J106" s="458">
        <f t="shared" si="2"/>
        <v>21600000</v>
      </c>
      <c r="K106" s="457">
        <v>24</v>
      </c>
      <c r="L106" s="460" t="s">
        <v>116</v>
      </c>
      <c r="M106" s="470">
        <v>900000</v>
      </c>
      <c r="N106" s="496">
        <f t="shared" si="3"/>
        <v>21600000</v>
      </c>
      <c r="O106" s="424"/>
      <c r="P106" s="421"/>
    </row>
    <row r="107" spans="1:16">
      <c r="A107" s="459"/>
      <c r="B107" s="477" t="s">
        <v>317</v>
      </c>
      <c r="C107" s="462"/>
      <c r="D107" s="462"/>
      <c r="E107" s="462"/>
      <c r="F107" s="463"/>
      <c r="G107" s="457">
        <v>132</v>
      </c>
      <c r="H107" s="460" t="s">
        <v>116</v>
      </c>
      <c r="I107" s="470">
        <v>500000</v>
      </c>
      <c r="J107" s="458">
        <f t="shared" si="2"/>
        <v>66000000</v>
      </c>
      <c r="K107" s="457">
        <v>132</v>
      </c>
      <c r="L107" s="460" t="s">
        <v>116</v>
      </c>
      <c r="M107" s="470">
        <v>500000</v>
      </c>
      <c r="N107" s="496">
        <f t="shared" si="3"/>
        <v>66000000</v>
      </c>
      <c r="O107" s="424"/>
      <c r="P107" s="421"/>
    </row>
    <row r="108" spans="1:16">
      <c r="A108" s="459"/>
      <c r="B108" s="477" t="s">
        <v>318</v>
      </c>
      <c r="C108" s="462"/>
      <c r="D108" s="462"/>
      <c r="E108" s="462"/>
      <c r="F108" s="463"/>
      <c r="G108" s="457">
        <v>24</v>
      </c>
      <c r="H108" s="460" t="s">
        <v>116</v>
      </c>
      <c r="I108" s="470">
        <v>1950000</v>
      </c>
      <c r="J108" s="458">
        <f t="shared" si="2"/>
        <v>46800000</v>
      </c>
      <c r="K108" s="457">
        <v>24</v>
      </c>
      <c r="L108" s="460" t="s">
        <v>116</v>
      </c>
      <c r="M108" s="470">
        <v>1950000</v>
      </c>
      <c r="N108" s="496">
        <f t="shared" si="3"/>
        <v>46800000</v>
      </c>
      <c r="O108" s="424"/>
      <c r="P108" s="421"/>
    </row>
    <row r="109" spans="1:16">
      <c r="A109" s="459"/>
      <c r="B109" s="477" t="s">
        <v>319</v>
      </c>
      <c r="C109" s="462"/>
      <c r="D109" s="462"/>
      <c r="E109" s="462"/>
      <c r="F109" s="463"/>
      <c r="G109" s="457">
        <v>24</v>
      </c>
      <c r="H109" s="460" t="s">
        <v>116</v>
      </c>
      <c r="I109" s="470">
        <v>800000</v>
      </c>
      <c r="J109" s="458">
        <f t="shared" si="2"/>
        <v>19200000</v>
      </c>
      <c r="K109" s="457">
        <v>24</v>
      </c>
      <c r="L109" s="460" t="s">
        <v>116</v>
      </c>
      <c r="M109" s="470">
        <v>800000</v>
      </c>
      <c r="N109" s="496">
        <f t="shared" si="3"/>
        <v>19200000</v>
      </c>
      <c r="O109" s="424"/>
      <c r="P109" s="421"/>
    </row>
    <row r="110" spans="1:16" ht="19.5" thickBot="1">
      <c r="A110" s="459"/>
      <c r="B110" s="477" t="s">
        <v>320</v>
      </c>
      <c r="C110" s="462"/>
      <c r="D110" s="462"/>
      <c r="E110" s="462"/>
      <c r="F110" s="463"/>
      <c r="G110" s="457">
        <v>12</v>
      </c>
      <c r="H110" s="460" t="s">
        <v>116</v>
      </c>
      <c r="I110" s="470">
        <v>800000</v>
      </c>
      <c r="J110" s="458">
        <f t="shared" si="2"/>
        <v>9600000</v>
      </c>
      <c r="K110" s="457">
        <v>12</v>
      </c>
      <c r="L110" s="460" t="s">
        <v>116</v>
      </c>
      <c r="M110" s="470">
        <v>800000</v>
      </c>
      <c r="N110" s="496">
        <f t="shared" si="3"/>
        <v>9600000</v>
      </c>
      <c r="O110" s="436"/>
      <c r="P110" s="437"/>
    </row>
    <row r="111" spans="1:16" ht="19.5" thickBot="1">
      <c r="A111" s="848" t="s">
        <v>45</v>
      </c>
      <c r="B111" s="849"/>
      <c r="C111" s="849"/>
      <c r="D111" s="849"/>
      <c r="E111" s="849"/>
      <c r="F111" s="849"/>
      <c r="G111" s="849"/>
      <c r="H111" s="849"/>
      <c r="I111" s="850"/>
      <c r="J111" s="414">
        <f>J49</f>
        <v>665000000</v>
      </c>
      <c r="K111" s="907" t="s">
        <v>45</v>
      </c>
      <c r="L111" s="907"/>
      <c r="M111" s="907"/>
      <c r="N111" s="499">
        <f>N49</f>
        <v>703500000</v>
      </c>
      <c r="O111" s="360">
        <f>N111-J111</f>
        <v>38500000</v>
      </c>
      <c r="P111" s="452">
        <f>O111*100%/N111</f>
        <v>5.4726368159203981E-2</v>
      </c>
    </row>
    <row r="112" spans="1:16">
      <c r="A112" s="67"/>
      <c r="B112" s="68"/>
      <c r="C112" s="68"/>
      <c r="D112" s="68"/>
      <c r="E112" s="68"/>
      <c r="F112" s="68"/>
      <c r="G112" s="68"/>
      <c r="H112" s="68"/>
      <c r="I112" s="68"/>
      <c r="J112" s="68"/>
      <c r="K112" s="72"/>
      <c r="L112" s="72"/>
      <c r="M112" s="74"/>
      <c r="N112" s="72"/>
      <c r="O112" s="72"/>
      <c r="P112" s="75"/>
    </row>
    <row r="113" spans="1:16">
      <c r="A113" s="64"/>
      <c r="B113" s="679" t="s">
        <v>380</v>
      </c>
      <c r="C113" s="679"/>
      <c r="D113" s="679"/>
      <c r="E113" s="679"/>
      <c r="F113" s="72"/>
      <c r="G113" s="679"/>
      <c r="H113" s="679"/>
      <c r="I113" s="679"/>
      <c r="J113" s="73"/>
      <c r="K113" s="72"/>
      <c r="L113" s="72"/>
      <c r="M113" s="74"/>
      <c r="N113" s="679" t="s">
        <v>422</v>
      </c>
      <c r="O113" s="679"/>
      <c r="P113" s="75"/>
    </row>
    <row r="114" spans="1:16">
      <c r="A114" s="64"/>
      <c r="B114" s="679" t="s">
        <v>377</v>
      </c>
      <c r="C114" s="679"/>
      <c r="D114" s="679"/>
      <c r="E114" s="679"/>
      <c r="F114" s="72"/>
      <c r="G114" s="767"/>
      <c r="H114" s="767"/>
      <c r="I114" s="767"/>
      <c r="J114" s="73"/>
      <c r="K114" s="72"/>
      <c r="L114" s="72"/>
      <c r="M114" s="74"/>
      <c r="N114" s="768" t="s">
        <v>48</v>
      </c>
      <c r="O114" s="768"/>
      <c r="P114" s="76"/>
    </row>
    <row r="115" spans="1:16">
      <c r="A115" s="64"/>
      <c r="B115" s="679" t="s">
        <v>13</v>
      </c>
      <c r="C115" s="679"/>
      <c r="D115" s="679"/>
      <c r="E115" s="679"/>
      <c r="F115" s="72"/>
      <c r="G115" s="767"/>
      <c r="H115" s="767"/>
      <c r="I115" s="767"/>
      <c r="J115" s="72"/>
      <c r="K115" s="72"/>
      <c r="L115" s="72"/>
      <c r="M115" s="74"/>
      <c r="N115" s="513"/>
      <c r="O115" s="513"/>
      <c r="P115" s="76"/>
    </row>
    <row r="116" spans="1:16">
      <c r="A116" s="64"/>
      <c r="B116" s="72"/>
      <c r="C116" s="72"/>
      <c r="D116" s="72"/>
      <c r="E116" s="72"/>
      <c r="F116" s="72"/>
      <c r="G116" s="77"/>
      <c r="H116" s="77"/>
      <c r="I116" s="77"/>
      <c r="J116" s="72"/>
      <c r="K116" s="72"/>
      <c r="L116" s="72"/>
      <c r="M116" s="74"/>
      <c r="N116" s="77"/>
      <c r="O116" s="77"/>
      <c r="P116" s="78"/>
    </row>
    <row r="117" spans="1:16">
      <c r="A117" s="64"/>
      <c r="B117" s="72"/>
      <c r="C117" s="72"/>
      <c r="D117" s="72"/>
      <c r="E117" s="72"/>
      <c r="F117" s="72"/>
      <c r="G117" s="77"/>
      <c r="H117" s="77"/>
      <c r="I117" s="77"/>
      <c r="J117" s="72"/>
      <c r="K117" s="72"/>
      <c r="L117" s="72"/>
      <c r="M117" s="74"/>
      <c r="N117" s="77"/>
      <c r="O117" s="77"/>
      <c r="P117" s="78"/>
    </row>
    <row r="118" spans="1:16">
      <c r="A118" s="64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4"/>
      <c r="N118" s="72"/>
      <c r="O118" s="72"/>
      <c r="P118" s="75"/>
    </row>
    <row r="119" spans="1:16">
      <c r="A119" s="64"/>
      <c r="B119" s="678" t="s">
        <v>378</v>
      </c>
      <c r="C119" s="678"/>
      <c r="D119" s="678"/>
      <c r="E119" s="678"/>
      <c r="F119" s="72"/>
      <c r="G119" s="769"/>
      <c r="H119" s="769"/>
      <c r="I119" s="769"/>
      <c r="J119" s="79"/>
      <c r="K119" s="72"/>
      <c r="L119" s="72"/>
      <c r="M119" s="74"/>
      <c r="N119" s="769" t="s">
        <v>117</v>
      </c>
      <c r="O119" s="769"/>
      <c r="P119" s="80"/>
    </row>
    <row r="120" spans="1:16">
      <c r="A120" s="64"/>
      <c r="B120" s="679" t="s">
        <v>379</v>
      </c>
      <c r="C120" s="679"/>
      <c r="D120" s="679"/>
      <c r="E120" s="679"/>
      <c r="F120" s="72"/>
      <c r="G120" s="770"/>
      <c r="H120" s="770"/>
      <c r="I120" s="770"/>
      <c r="J120" s="81"/>
      <c r="K120" s="72"/>
      <c r="L120" s="72"/>
      <c r="M120" s="74"/>
      <c r="N120" s="770" t="s">
        <v>192</v>
      </c>
      <c r="O120" s="770"/>
      <c r="P120" s="82"/>
    </row>
    <row r="121" spans="1:16" ht="19.5" thickBot="1">
      <c r="A121" s="83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5"/>
      <c r="N121" s="84"/>
      <c r="O121" s="84"/>
      <c r="P121" s="86"/>
    </row>
    <row r="123" spans="1:16">
      <c r="H123" s="765"/>
      <c r="I123" s="765"/>
      <c r="J123" s="765"/>
    </row>
    <row r="124" spans="1:16">
      <c r="H124" s="766"/>
      <c r="I124" s="766"/>
      <c r="J124" s="766"/>
    </row>
    <row r="125" spans="1:16">
      <c r="H125" s="19"/>
      <c r="I125" s="19"/>
      <c r="J125" s="19"/>
    </row>
    <row r="126" spans="1:16">
      <c r="D126" s="87"/>
      <c r="E126" s="88"/>
      <c r="F126" s="89"/>
      <c r="G126" s="90"/>
      <c r="H126" s="19"/>
    </row>
    <row r="127" spans="1:16">
      <c r="D127" s="87"/>
      <c r="E127" s="88"/>
      <c r="F127" s="89"/>
      <c r="G127" s="90"/>
      <c r="H127" s="19"/>
    </row>
    <row r="128" spans="1:16">
      <c r="D128" s="87"/>
      <c r="E128" s="88"/>
      <c r="F128" s="89"/>
      <c r="G128" s="90"/>
      <c r="H128" s="19"/>
    </row>
    <row r="129" spans="4:8">
      <c r="D129" s="87"/>
      <c r="E129" s="88"/>
      <c r="F129" s="89"/>
      <c r="G129" s="90"/>
      <c r="H129" s="19"/>
    </row>
  </sheetData>
  <mergeCells count="132">
    <mergeCell ref="G29:J29"/>
    <mergeCell ref="K29:M29"/>
    <mergeCell ref="N29:P29"/>
    <mergeCell ref="G36:J36"/>
    <mergeCell ref="K36:M36"/>
    <mergeCell ref="N36:P36"/>
    <mergeCell ref="A14:B15"/>
    <mergeCell ref="C14:J14"/>
    <mergeCell ref="K14:P14"/>
    <mergeCell ref="C15:F15"/>
    <mergeCell ref="G15:J15"/>
    <mergeCell ref="K15:M15"/>
    <mergeCell ref="N15:P15"/>
    <mergeCell ref="A19:B19"/>
    <mergeCell ref="N26:P26"/>
    <mergeCell ref="N32:P32"/>
    <mergeCell ref="N33:P33"/>
    <mergeCell ref="N35:P35"/>
    <mergeCell ref="N27:P27"/>
    <mergeCell ref="N28:P28"/>
    <mergeCell ref="N30:P30"/>
    <mergeCell ref="N31:P31"/>
    <mergeCell ref="K34:M34"/>
    <mergeCell ref="K35:M35"/>
    <mergeCell ref="M1:N1"/>
    <mergeCell ref="M2:N2"/>
    <mergeCell ref="O2:P2"/>
    <mergeCell ref="O3:P4"/>
    <mergeCell ref="A6:B6"/>
    <mergeCell ref="A13:P13"/>
    <mergeCell ref="N25:P25"/>
    <mergeCell ref="K20:M20"/>
    <mergeCell ref="K21:M21"/>
    <mergeCell ref="K22:M22"/>
    <mergeCell ref="K23:M23"/>
    <mergeCell ref="A16:B16"/>
    <mergeCell ref="C16:F16"/>
    <mergeCell ref="G16:J16"/>
    <mergeCell ref="K16:M16"/>
    <mergeCell ref="N16:P16"/>
    <mergeCell ref="C17:F17"/>
    <mergeCell ref="G17:J17"/>
    <mergeCell ref="K17:M17"/>
    <mergeCell ref="N17:P17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C18:F18"/>
    <mergeCell ref="G18:J18"/>
    <mergeCell ref="K18:M18"/>
    <mergeCell ref="N18:P18"/>
    <mergeCell ref="C19:F19"/>
    <mergeCell ref="G19:J19"/>
    <mergeCell ref="K19:M19"/>
    <mergeCell ref="N19:P19"/>
    <mergeCell ref="K24:M24"/>
    <mergeCell ref="K25:M25"/>
    <mergeCell ref="K26:M26"/>
    <mergeCell ref="K27:M27"/>
    <mergeCell ref="K28:M28"/>
    <mergeCell ref="N20:P20"/>
    <mergeCell ref="N21:P21"/>
    <mergeCell ref="N22:P22"/>
    <mergeCell ref="N23:P23"/>
    <mergeCell ref="N24:P24"/>
    <mergeCell ref="G120:I120"/>
    <mergeCell ref="N120:O120"/>
    <mergeCell ref="H123:J123"/>
    <mergeCell ref="H124:J124"/>
    <mergeCell ref="B49:D49"/>
    <mergeCell ref="B54:F54"/>
    <mergeCell ref="C59:F59"/>
    <mergeCell ref="B62:F62"/>
    <mergeCell ref="B75:D75"/>
    <mergeCell ref="B76:D76"/>
    <mergeCell ref="K111:M111"/>
    <mergeCell ref="G113:I113"/>
    <mergeCell ref="N113:O113"/>
    <mergeCell ref="G114:I115"/>
    <mergeCell ref="G119:I119"/>
    <mergeCell ref="N119:O119"/>
    <mergeCell ref="N114:O114"/>
    <mergeCell ref="B114:E114"/>
    <mergeCell ref="B115:E115"/>
    <mergeCell ref="B119:E119"/>
    <mergeCell ref="B120:E120"/>
    <mergeCell ref="B113:E113"/>
    <mergeCell ref="B48:F48"/>
    <mergeCell ref="A111:I111"/>
    <mergeCell ref="B77:F77"/>
    <mergeCell ref="G30:J30"/>
    <mergeCell ref="G31:J31"/>
    <mergeCell ref="G32:J32"/>
    <mergeCell ref="G33:J33"/>
    <mergeCell ref="G34:J34"/>
    <mergeCell ref="G35:J35"/>
    <mergeCell ref="A43:P43"/>
    <mergeCell ref="A45:A47"/>
    <mergeCell ref="B45:F47"/>
    <mergeCell ref="G45:J45"/>
    <mergeCell ref="K45:N45"/>
    <mergeCell ref="O45:P46"/>
    <mergeCell ref="G46:I46"/>
    <mergeCell ref="J46:J47"/>
    <mergeCell ref="K46:M46"/>
    <mergeCell ref="N46:N47"/>
    <mergeCell ref="K32:M32"/>
    <mergeCell ref="K33:M33"/>
    <mergeCell ref="K30:M30"/>
    <mergeCell ref="K31:M31"/>
    <mergeCell ref="N34:P34"/>
    <mergeCell ref="N40:P40"/>
    <mergeCell ref="N41:P41"/>
    <mergeCell ref="K40:M40"/>
    <mergeCell ref="K41:M41"/>
    <mergeCell ref="G37:J37"/>
    <mergeCell ref="G38:J38"/>
    <mergeCell ref="G39:J39"/>
    <mergeCell ref="G40:J40"/>
    <mergeCell ref="G41:J41"/>
    <mergeCell ref="K37:M37"/>
    <mergeCell ref="K38:M38"/>
    <mergeCell ref="K39:M39"/>
    <mergeCell ref="N37:P37"/>
    <mergeCell ref="N38:P38"/>
    <mergeCell ref="N39:P39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T66"/>
  <sheetViews>
    <sheetView topLeftCell="A34" zoomScale="70" zoomScaleNormal="70" workbookViewId="0">
      <selection activeCell="J70" sqref="J70"/>
    </sheetView>
  </sheetViews>
  <sheetFormatPr defaultRowHeight="15"/>
  <cols>
    <col min="3" max="3" width="15.7109375" style="560" customWidth="1"/>
    <col min="4" max="4" width="4.85546875" style="560" customWidth="1"/>
    <col min="5" max="5" width="9.140625" style="560"/>
    <col min="6" max="6" width="28.7109375" style="560" customWidth="1"/>
    <col min="7" max="7" width="5.140625" style="560" customWidth="1"/>
    <col min="8" max="8" width="2.7109375" style="560" customWidth="1"/>
    <col min="9" max="9" width="9.85546875" style="560" customWidth="1"/>
    <col min="10" max="10" width="10.140625" style="560" customWidth="1"/>
    <col min="11" max="11" width="13" style="560" customWidth="1"/>
    <col min="12" max="12" width="28" style="560" customWidth="1"/>
    <col min="15" max="15" width="12.85546875" customWidth="1"/>
    <col min="16" max="16" width="20.5703125" customWidth="1"/>
    <col min="17" max="17" width="20" customWidth="1"/>
    <col min="18" max="18" width="12.42578125" customWidth="1"/>
  </cols>
  <sheetData>
    <row r="1" spans="3:20">
      <c r="C1" s="1"/>
      <c r="D1" s="2"/>
      <c r="E1" s="2"/>
      <c r="F1" s="2"/>
      <c r="G1" s="2"/>
      <c r="H1" s="2"/>
      <c r="I1" s="2"/>
      <c r="J1" s="2"/>
      <c r="K1" s="524" t="s">
        <v>0</v>
      </c>
      <c r="L1" s="2"/>
      <c r="M1" s="2"/>
      <c r="N1" s="2"/>
      <c r="O1" s="689"/>
      <c r="P1" s="690"/>
      <c r="Q1" s="4"/>
      <c r="R1" s="5"/>
    </row>
    <row r="2" spans="3:20">
      <c r="C2" s="7"/>
      <c r="D2" s="8"/>
      <c r="E2" s="8"/>
      <c r="F2" s="8"/>
      <c r="G2" s="8"/>
      <c r="H2" s="8"/>
      <c r="I2" s="8"/>
      <c r="J2" s="8"/>
      <c r="K2" s="525" t="s">
        <v>1</v>
      </c>
      <c r="L2" s="8"/>
      <c r="M2" s="8"/>
      <c r="N2" s="8"/>
      <c r="O2" s="691"/>
      <c r="P2" s="692"/>
      <c r="Q2" s="693" t="s">
        <v>2</v>
      </c>
      <c r="R2" s="692"/>
    </row>
    <row r="3" spans="3:20">
      <c r="C3" s="10"/>
      <c r="D3" s="11"/>
      <c r="E3" s="11"/>
      <c r="F3" s="11"/>
      <c r="G3" s="11"/>
      <c r="H3" s="11"/>
      <c r="I3" s="11"/>
      <c r="J3" s="11"/>
      <c r="K3" s="525" t="s">
        <v>3</v>
      </c>
      <c r="L3" s="11"/>
      <c r="M3" s="11"/>
      <c r="N3" s="11"/>
      <c r="O3" s="11"/>
      <c r="P3" s="12"/>
      <c r="Q3" s="694" t="s">
        <v>4</v>
      </c>
      <c r="R3" s="695"/>
    </row>
    <row r="4" spans="3:20" ht="15.75" thickBot="1">
      <c r="C4" s="14"/>
      <c r="D4" s="15"/>
      <c r="E4" s="15"/>
      <c r="F4" s="15"/>
      <c r="G4" s="15"/>
      <c r="H4" s="15"/>
      <c r="I4" s="15"/>
      <c r="J4" s="15"/>
      <c r="K4" s="16" t="s">
        <v>50</v>
      </c>
      <c r="L4" s="11"/>
      <c r="M4" s="11"/>
      <c r="N4" s="15"/>
      <c r="O4" s="15"/>
      <c r="P4" s="17"/>
      <c r="Q4" s="696"/>
      <c r="R4" s="697"/>
    </row>
    <row r="5" spans="3:20" s="635" customFormat="1" ht="15.75" customHeight="1">
      <c r="C5" s="915" t="s">
        <v>5</v>
      </c>
      <c r="D5" s="916"/>
      <c r="E5" s="632" t="s">
        <v>6</v>
      </c>
      <c r="F5" s="633">
        <v>1209</v>
      </c>
      <c r="G5" s="634" t="s">
        <v>7</v>
      </c>
      <c r="H5" s="634"/>
      <c r="I5" s="634"/>
      <c r="J5" s="634"/>
      <c r="K5" s="634"/>
      <c r="L5" s="643"/>
      <c r="M5" s="644"/>
      <c r="R5" s="645"/>
    </row>
    <row r="6" spans="3:20" s="635" customFormat="1" ht="15.75" customHeight="1">
      <c r="C6" s="636" t="s">
        <v>8</v>
      </c>
      <c r="D6" s="633"/>
      <c r="E6" s="632" t="s">
        <v>6</v>
      </c>
      <c r="F6" s="633">
        <v>120901</v>
      </c>
      <c r="G6" s="634" t="s">
        <v>9</v>
      </c>
      <c r="H6" s="637"/>
      <c r="I6" s="634"/>
      <c r="J6" s="634"/>
      <c r="K6" s="634"/>
      <c r="L6" s="634"/>
      <c r="M6" s="642"/>
      <c r="R6" s="646"/>
    </row>
    <row r="7" spans="3:20" s="635" customFormat="1" ht="15.75" customHeight="1">
      <c r="C7" s="636" t="s">
        <v>10</v>
      </c>
      <c r="D7" s="633"/>
      <c r="E7" s="632" t="s">
        <v>6</v>
      </c>
      <c r="F7" s="638" t="s">
        <v>438</v>
      </c>
      <c r="G7" s="639" t="s">
        <v>439</v>
      </c>
      <c r="H7" s="640"/>
      <c r="I7" s="640"/>
      <c r="J7" s="640"/>
      <c r="K7" s="640"/>
      <c r="L7" s="640"/>
      <c r="M7" s="642"/>
      <c r="R7" s="646"/>
    </row>
    <row r="8" spans="3:20" s="635" customFormat="1" ht="15.75" customHeight="1">
      <c r="C8" s="636" t="s">
        <v>11</v>
      </c>
      <c r="D8" s="633"/>
      <c r="E8" s="632" t="s">
        <v>6</v>
      </c>
      <c r="F8" s="641" t="s">
        <v>440</v>
      </c>
      <c r="G8" s="917" t="s">
        <v>442</v>
      </c>
      <c r="H8" s="917"/>
      <c r="I8" s="917"/>
      <c r="J8" s="917"/>
      <c r="K8" s="917"/>
      <c r="L8" s="917"/>
      <c r="M8" s="642"/>
      <c r="R8" s="646"/>
    </row>
    <row r="9" spans="3:20" ht="15.75">
      <c r="C9" s="10" t="s">
        <v>12</v>
      </c>
      <c r="D9" s="11"/>
      <c r="E9" s="632" t="s">
        <v>6</v>
      </c>
      <c r="F9" s="11" t="s">
        <v>9</v>
      </c>
      <c r="G9" s="11"/>
      <c r="H9" s="11"/>
      <c r="I9" s="11"/>
      <c r="J9" s="11"/>
      <c r="K9" s="630"/>
      <c r="L9" s="11"/>
      <c r="M9" s="11"/>
      <c r="N9" s="11"/>
      <c r="O9" s="11"/>
      <c r="P9" s="11"/>
      <c r="Q9" s="631"/>
      <c r="R9" s="613"/>
    </row>
    <row r="10" spans="3:20" ht="15.75">
      <c r="C10" s="10" t="s">
        <v>14</v>
      </c>
      <c r="D10" s="11"/>
      <c r="E10" s="632" t="s">
        <v>6</v>
      </c>
      <c r="F10" s="11" t="s">
        <v>441</v>
      </c>
      <c r="G10" s="11"/>
      <c r="H10" s="11"/>
      <c r="I10" s="11"/>
      <c r="J10" s="11"/>
      <c r="K10" s="630"/>
      <c r="L10" s="11"/>
      <c r="M10" s="11"/>
      <c r="N10" s="11"/>
      <c r="O10" s="11"/>
      <c r="P10" s="11"/>
      <c r="Q10" s="631"/>
      <c r="R10" s="613"/>
    </row>
    <row r="11" spans="3:20">
      <c r="C11" s="686" t="s">
        <v>15</v>
      </c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687"/>
      <c r="Q11" s="687"/>
      <c r="R11" s="688"/>
    </row>
    <row r="12" spans="3:20">
      <c r="C12" s="937" t="s">
        <v>16</v>
      </c>
      <c r="D12" s="938"/>
      <c r="E12" s="704" t="s">
        <v>17</v>
      </c>
      <c r="F12" s="705"/>
      <c r="G12" s="705"/>
      <c r="H12" s="705"/>
      <c r="I12" s="705"/>
      <c r="J12" s="705"/>
      <c r="K12" s="705"/>
      <c r="L12" s="706"/>
      <c r="M12" s="704" t="s">
        <v>18</v>
      </c>
      <c r="N12" s="705"/>
      <c r="O12" s="705"/>
      <c r="P12" s="705"/>
      <c r="Q12" s="705"/>
      <c r="R12" s="707"/>
    </row>
    <row r="13" spans="3:20">
      <c r="C13" s="939"/>
      <c r="D13" s="940"/>
      <c r="E13" s="527"/>
      <c r="F13" s="528"/>
      <c r="G13" s="528"/>
      <c r="H13" s="528"/>
      <c r="I13" s="528"/>
      <c r="J13" s="705" t="s">
        <v>20</v>
      </c>
      <c r="K13" s="705"/>
      <c r="L13" s="706"/>
      <c r="M13" s="704" t="s">
        <v>19</v>
      </c>
      <c r="N13" s="705"/>
      <c r="O13" s="706"/>
      <c r="P13" s="704" t="s">
        <v>20</v>
      </c>
      <c r="Q13" s="705"/>
      <c r="R13" s="706"/>
    </row>
    <row r="14" spans="3:20" ht="15" customHeight="1">
      <c r="C14" s="928" t="s">
        <v>21</v>
      </c>
      <c r="D14" s="929"/>
      <c r="E14" s="933" t="s">
        <v>385</v>
      </c>
      <c r="F14" s="933"/>
      <c r="G14" s="933"/>
      <c r="H14" s="933"/>
      <c r="I14" s="934"/>
      <c r="J14" s="886" t="s">
        <v>385</v>
      </c>
      <c r="K14" s="933"/>
      <c r="L14" s="933"/>
      <c r="M14" s="926">
        <v>0.7</v>
      </c>
      <c r="N14" s="927"/>
      <c r="O14" s="927"/>
      <c r="P14" s="926">
        <v>0.7</v>
      </c>
      <c r="Q14" s="927"/>
      <c r="R14" s="932"/>
      <c r="S14" s="944"/>
      <c r="T14" s="945"/>
    </row>
    <row r="15" spans="3:20" ht="15" customHeight="1">
      <c r="C15" s="930"/>
      <c r="D15" s="931"/>
      <c r="E15" s="933" t="s">
        <v>386</v>
      </c>
      <c r="F15" s="933"/>
      <c r="G15" s="933"/>
      <c r="H15" s="933"/>
      <c r="I15" s="934"/>
      <c r="J15" s="886" t="s">
        <v>423</v>
      </c>
      <c r="K15" s="933"/>
      <c r="L15" s="933"/>
      <c r="M15" s="926">
        <v>0.8</v>
      </c>
      <c r="N15" s="927"/>
      <c r="O15" s="927"/>
      <c r="P15" s="926">
        <v>0.8</v>
      </c>
      <c r="Q15" s="927"/>
      <c r="R15" s="932"/>
      <c r="S15" s="944"/>
      <c r="T15" s="945"/>
    </row>
    <row r="16" spans="3:20" ht="15" customHeight="1">
      <c r="C16" s="930"/>
      <c r="D16" s="931"/>
      <c r="E16" s="935" t="s">
        <v>387</v>
      </c>
      <c r="F16" s="935"/>
      <c r="G16" s="935"/>
      <c r="H16" s="935"/>
      <c r="I16" s="936"/>
      <c r="J16" s="886" t="s">
        <v>424</v>
      </c>
      <c r="K16" s="933"/>
      <c r="L16" s="933"/>
      <c r="M16" s="926">
        <v>1</v>
      </c>
      <c r="N16" s="927"/>
      <c r="O16" s="927"/>
      <c r="P16" s="926">
        <v>1</v>
      </c>
      <c r="Q16" s="927"/>
      <c r="R16" s="932"/>
      <c r="S16" s="945"/>
      <c r="T16" s="945"/>
    </row>
    <row r="17" spans="3:20">
      <c r="C17" s="591" t="s">
        <v>22</v>
      </c>
      <c r="D17" s="592"/>
      <c r="E17" s="569" t="s">
        <v>388</v>
      </c>
      <c r="F17" s="561"/>
      <c r="G17" s="561"/>
      <c r="H17" s="561"/>
      <c r="I17" s="574"/>
      <c r="J17" s="573" t="s">
        <v>388</v>
      </c>
      <c r="K17" s="561"/>
      <c r="L17" s="568"/>
      <c r="M17" s="926"/>
      <c r="N17" s="927"/>
      <c r="O17" s="927"/>
      <c r="P17" s="926"/>
      <c r="Q17" s="927"/>
      <c r="R17" s="932"/>
      <c r="S17" s="946"/>
      <c r="T17" s="947"/>
    </row>
    <row r="18" spans="3:20">
      <c r="C18" s="591" t="s">
        <v>24</v>
      </c>
      <c r="D18" s="592"/>
      <c r="E18" s="569" t="s">
        <v>389</v>
      </c>
      <c r="F18" s="561"/>
      <c r="G18" s="561"/>
      <c r="H18" s="561"/>
      <c r="I18" s="574"/>
      <c r="J18" s="573" t="s">
        <v>389</v>
      </c>
      <c r="K18" s="561"/>
      <c r="L18" s="568"/>
      <c r="M18" s="926" t="s">
        <v>326</v>
      </c>
      <c r="N18" s="927"/>
      <c r="O18" s="927"/>
      <c r="P18" s="926" t="s">
        <v>326</v>
      </c>
      <c r="Q18" s="927"/>
      <c r="R18" s="927"/>
      <c r="S18" s="585"/>
      <c r="T18" s="583"/>
    </row>
    <row r="19" spans="3:20">
      <c r="C19" s="591"/>
      <c r="D19" s="592"/>
      <c r="E19" s="567" t="s">
        <v>390</v>
      </c>
      <c r="F19" s="504"/>
      <c r="G19" s="504"/>
      <c r="H19" s="504"/>
      <c r="I19" s="575"/>
      <c r="J19" s="503" t="s">
        <v>390</v>
      </c>
      <c r="K19" s="504"/>
      <c r="L19" s="568"/>
      <c r="M19" s="949" t="s">
        <v>373</v>
      </c>
      <c r="N19" s="950"/>
      <c r="O19" s="950"/>
      <c r="P19" s="949" t="s">
        <v>373</v>
      </c>
      <c r="Q19" s="950"/>
      <c r="R19" s="950"/>
      <c r="S19" s="585"/>
      <c r="T19" s="583"/>
    </row>
    <row r="20" spans="3:20">
      <c r="C20" s="591"/>
      <c r="D20" s="592"/>
      <c r="E20" s="567" t="s">
        <v>391</v>
      </c>
      <c r="F20" s="504"/>
      <c r="G20" s="504"/>
      <c r="H20" s="504"/>
      <c r="I20" s="575"/>
      <c r="J20" s="503" t="s">
        <v>391</v>
      </c>
      <c r="K20" s="504"/>
      <c r="L20" s="568"/>
      <c r="M20" s="949" t="s">
        <v>425</v>
      </c>
      <c r="N20" s="950"/>
      <c r="O20" s="950"/>
      <c r="P20" s="949" t="s">
        <v>425</v>
      </c>
      <c r="Q20" s="950"/>
      <c r="R20" s="950"/>
      <c r="S20" s="585"/>
      <c r="T20" s="583"/>
    </row>
    <row r="21" spans="3:20">
      <c r="C21" s="591"/>
      <c r="D21" s="592"/>
      <c r="E21" s="567" t="s">
        <v>392</v>
      </c>
      <c r="F21" s="504"/>
      <c r="G21" s="504"/>
      <c r="H21" s="504"/>
      <c r="I21" s="575"/>
      <c r="J21" s="503" t="s">
        <v>392</v>
      </c>
      <c r="K21" s="504"/>
      <c r="L21" s="568"/>
      <c r="M21" s="920" t="s">
        <v>373</v>
      </c>
      <c r="N21" s="921"/>
      <c r="O21" s="922"/>
      <c r="P21" s="920" t="s">
        <v>373</v>
      </c>
      <c r="Q21" s="921"/>
      <c r="R21" s="922"/>
      <c r="S21" s="585"/>
      <c r="T21" s="583"/>
    </row>
    <row r="22" spans="3:20">
      <c r="C22" s="591" t="s">
        <v>25</v>
      </c>
      <c r="D22" s="592"/>
      <c r="E22" s="569" t="s">
        <v>393</v>
      </c>
      <c r="F22" s="561"/>
      <c r="G22" s="561"/>
      <c r="H22" s="561"/>
      <c r="I22" s="574"/>
      <c r="J22" s="573" t="s">
        <v>393</v>
      </c>
      <c r="K22" s="561"/>
      <c r="L22" s="577"/>
      <c r="M22" s="923">
        <v>1</v>
      </c>
      <c r="N22" s="924"/>
      <c r="O22" s="924"/>
      <c r="P22" s="923">
        <v>1</v>
      </c>
      <c r="Q22" s="924"/>
      <c r="R22" s="924"/>
      <c r="S22" s="585"/>
      <c r="T22" s="583"/>
    </row>
    <row r="23" spans="3:20">
      <c r="C23" s="591"/>
      <c r="D23" s="592"/>
      <c r="E23" s="567" t="s">
        <v>394</v>
      </c>
      <c r="F23" s="504"/>
      <c r="G23" s="504"/>
      <c r="H23" s="504"/>
      <c r="I23" s="575"/>
      <c r="J23" s="503" t="s">
        <v>394</v>
      </c>
      <c r="K23" s="504"/>
      <c r="L23" s="577"/>
      <c r="M23" s="923">
        <v>1</v>
      </c>
      <c r="N23" s="924"/>
      <c r="O23" s="924"/>
      <c r="P23" s="923">
        <v>1</v>
      </c>
      <c r="Q23" s="924"/>
      <c r="R23" s="924"/>
      <c r="S23" s="585"/>
      <c r="T23" s="583"/>
    </row>
    <row r="24" spans="3:20">
      <c r="C24" s="591"/>
      <c r="D24" s="592"/>
      <c r="E24" s="567" t="s">
        <v>395</v>
      </c>
      <c r="F24" s="504"/>
      <c r="G24" s="504"/>
      <c r="H24" s="504"/>
      <c r="I24" s="575"/>
      <c r="J24" s="503" t="s">
        <v>395</v>
      </c>
      <c r="K24" s="504"/>
      <c r="L24" s="577"/>
      <c r="M24" s="923">
        <v>1</v>
      </c>
      <c r="N24" s="924"/>
      <c r="O24" s="924"/>
      <c r="P24" s="923">
        <v>1</v>
      </c>
      <c r="Q24" s="924"/>
      <c r="R24" s="924"/>
      <c r="S24" s="585"/>
      <c r="T24" s="583"/>
    </row>
    <row r="25" spans="3:20">
      <c r="C25" s="591"/>
      <c r="D25" s="592"/>
      <c r="E25" s="567" t="s">
        <v>396</v>
      </c>
      <c r="F25" s="504"/>
      <c r="G25" s="504"/>
      <c r="H25" s="504"/>
      <c r="I25" s="575"/>
      <c r="J25" s="503" t="s">
        <v>396</v>
      </c>
      <c r="K25" s="504"/>
      <c r="L25" s="577"/>
      <c r="M25" s="920" t="s">
        <v>373</v>
      </c>
      <c r="N25" s="921"/>
      <c r="O25" s="921"/>
      <c r="P25" s="920" t="s">
        <v>373</v>
      </c>
      <c r="Q25" s="921"/>
      <c r="R25" s="921"/>
      <c r="S25" s="585"/>
      <c r="T25" s="583"/>
    </row>
    <row r="26" spans="3:20">
      <c r="C26" s="504" t="s">
        <v>397</v>
      </c>
      <c r="D26" s="575"/>
      <c r="E26" s="567" t="s">
        <v>398</v>
      </c>
      <c r="F26" s="504"/>
      <c r="G26" s="504"/>
      <c r="H26" s="504"/>
      <c r="I26" s="575"/>
      <c r="J26" s="503" t="s">
        <v>398</v>
      </c>
      <c r="K26" s="504"/>
      <c r="L26" s="577"/>
      <c r="M26" s="920" t="s">
        <v>373</v>
      </c>
      <c r="N26" s="925"/>
      <c r="O26" s="925"/>
      <c r="P26" s="920" t="s">
        <v>373</v>
      </c>
      <c r="Q26" s="925"/>
      <c r="R26" s="925"/>
      <c r="S26" s="586"/>
      <c r="T26" s="583"/>
    </row>
    <row r="27" spans="3:20">
      <c r="C27" s="562" t="s">
        <v>399</v>
      </c>
      <c r="D27" s="576"/>
      <c r="E27" s="582" t="s">
        <v>400</v>
      </c>
      <c r="F27" s="563"/>
      <c r="G27" s="563"/>
      <c r="H27" s="563"/>
      <c r="I27" s="563"/>
      <c r="J27" s="582" t="s">
        <v>400</v>
      </c>
      <c r="K27" s="563"/>
      <c r="L27" s="578"/>
      <c r="M27" s="918" t="s">
        <v>373</v>
      </c>
      <c r="N27" s="919"/>
      <c r="O27" s="919"/>
      <c r="P27" s="918" t="s">
        <v>373</v>
      </c>
      <c r="Q27" s="919"/>
      <c r="R27" s="919"/>
      <c r="S27" s="587"/>
      <c r="T27" s="584"/>
    </row>
    <row r="28" spans="3:20">
      <c r="C28" s="570" t="s">
        <v>401</v>
      </c>
      <c r="D28" s="502"/>
      <c r="E28" s="581"/>
      <c r="F28" s="563" t="s">
        <v>47</v>
      </c>
      <c r="G28" s="948"/>
      <c r="H28" s="948"/>
      <c r="I28" s="948"/>
      <c r="J28" s="948"/>
      <c r="K28" s="948"/>
      <c r="L28" s="948"/>
      <c r="M28" s="579"/>
      <c r="N28" s="579"/>
      <c r="O28" s="579"/>
      <c r="P28" s="579"/>
      <c r="Q28" s="579"/>
      <c r="R28" s="580"/>
    </row>
    <row r="29" spans="3:20" ht="15.75" thickBot="1">
      <c r="C29" s="892" t="s">
        <v>27</v>
      </c>
      <c r="D29" s="893"/>
      <c r="E29" s="893"/>
      <c r="F29" s="893"/>
      <c r="G29" s="893"/>
      <c r="H29" s="893"/>
      <c r="I29" s="893"/>
      <c r="J29" s="893"/>
      <c r="K29" s="893"/>
      <c r="L29" s="893"/>
      <c r="M29" s="893"/>
      <c r="N29" s="893"/>
      <c r="O29" s="893"/>
      <c r="P29" s="893"/>
      <c r="Q29" s="893"/>
      <c r="R29" s="894"/>
    </row>
    <row r="30" spans="3:20" ht="15.75" thickBot="1"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</row>
    <row r="31" spans="3:20" ht="15.75" thickBot="1">
      <c r="C31" s="725" t="s">
        <v>28</v>
      </c>
      <c r="D31" s="728" t="s">
        <v>29</v>
      </c>
      <c r="E31" s="729"/>
      <c r="F31" s="729"/>
      <c r="G31" s="729"/>
      <c r="H31" s="729"/>
      <c r="I31" s="736" t="s">
        <v>30</v>
      </c>
      <c r="J31" s="737"/>
      <c r="K31" s="737"/>
      <c r="L31" s="738"/>
      <c r="M31" s="736" t="s">
        <v>31</v>
      </c>
      <c r="N31" s="737"/>
      <c r="O31" s="737"/>
      <c r="P31" s="738"/>
      <c r="Q31" s="739" t="s">
        <v>32</v>
      </c>
      <c r="R31" s="740"/>
    </row>
    <row r="32" spans="3:20">
      <c r="C32" s="726"/>
      <c r="D32" s="730"/>
      <c r="E32" s="731"/>
      <c r="F32" s="731"/>
      <c r="G32" s="731"/>
      <c r="H32" s="732"/>
      <c r="I32" s="743" t="s">
        <v>33</v>
      </c>
      <c r="J32" s="729"/>
      <c r="K32" s="729"/>
      <c r="L32" s="744" t="s">
        <v>34</v>
      </c>
      <c r="M32" s="743" t="s">
        <v>33</v>
      </c>
      <c r="N32" s="729"/>
      <c r="O32" s="729"/>
      <c r="P32" s="744" t="s">
        <v>34</v>
      </c>
      <c r="Q32" s="741"/>
      <c r="R32" s="742"/>
    </row>
    <row r="33" spans="3:18">
      <c r="C33" s="727"/>
      <c r="D33" s="733"/>
      <c r="E33" s="734"/>
      <c r="F33" s="734"/>
      <c r="G33" s="734"/>
      <c r="H33" s="735"/>
      <c r="I33" s="40" t="s">
        <v>35</v>
      </c>
      <c r="J33" s="530" t="s">
        <v>36</v>
      </c>
      <c r="K33" s="530" t="s">
        <v>37</v>
      </c>
      <c r="L33" s="732"/>
      <c r="M33" s="40" t="s">
        <v>35</v>
      </c>
      <c r="N33" s="530" t="s">
        <v>36</v>
      </c>
      <c r="O33" s="530" t="s">
        <v>37</v>
      </c>
      <c r="P33" s="745"/>
      <c r="Q33" s="42" t="s">
        <v>38</v>
      </c>
      <c r="R33" s="43" t="s">
        <v>39</v>
      </c>
    </row>
    <row r="34" spans="3:18">
      <c r="C34" s="44">
        <v>1</v>
      </c>
      <c r="D34" s="734">
        <v>2</v>
      </c>
      <c r="E34" s="734"/>
      <c r="F34" s="734"/>
      <c r="G34" s="734"/>
      <c r="H34" s="735"/>
      <c r="I34" s="530">
        <v>3</v>
      </c>
      <c r="J34" s="32">
        <v>4</v>
      </c>
      <c r="K34" s="530">
        <v>5</v>
      </c>
      <c r="L34" s="32">
        <v>6</v>
      </c>
      <c r="M34" s="40">
        <v>7</v>
      </c>
      <c r="N34" s="32">
        <v>8</v>
      </c>
      <c r="O34" s="530">
        <v>9</v>
      </c>
      <c r="P34" s="531">
        <v>10</v>
      </c>
      <c r="Q34" s="527" t="s">
        <v>40</v>
      </c>
      <c r="R34" s="514">
        <v>12</v>
      </c>
    </row>
    <row r="35" spans="3:18">
      <c r="C35" s="148" t="s">
        <v>141</v>
      </c>
      <c r="D35" s="896" t="s">
        <v>42</v>
      </c>
      <c r="E35" s="897"/>
      <c r="F35" s="897"/>
      <c r="G35" s="144"/>
      <c r="H35" s="145"/>
      <c r="I35" s="144"/>
      <c r="J35" s="146"/>
      <c r="K35" s="146"/>
      <c r="L35" s="564">
        <f>L37</f>
        <v>80000000</v>
      </c>
      <c r="M35" s="144"/>
      <c r="N35" s="146"/>
      <c r="O35" s="146"/>
      <c r="P35" s="564">
        <f>P37</f>
        <v>97000000</v>
      </c>
      <c r="R35" s="420"/>
    </row>
    <row r="36" spans="3:18">
      <c r="C36" s="148" t="s">
        <v>254</v>
      </c>
      <c r="D36" s="542" t="s">
        <v>59</v>
      </c>
      <c r="E36" s="543"/>
      <c r="F36" s="543"/>
      <c r="G36" s="144"/>
      <c r="H36" s="145"/>
      <c r="I36" s="144"/>
      <c r="J36" s="146"/>
      <c r="K36" s="146"/>
      <c r="L36" s="564"/>
      <c r="M36" s="144"/>
      <c r="N36" s="146"/>
      <c r="O36" s="146"/>
      <c r="P36" s="564"/>
      <c r="R36" s="421"/>
    </row>
    <row r="37" spans="3:18">
      <c r="C37" s="148" t="s">
        <v>402</v>
      </c>
      <c r="D37" s="941" t="s">
        <v>298</v>
      </c>
      <c r="E37" s="942"/>
      <c r="F37" s="942"/>
      <c r="G37" s="942"/>
      <c r="H37" s="943"/>
      <c r="I37" s="565"/>
      <c r="J37" s="465"/>
      <c r="K37" s="466"/>
      <c r="L37" s="455">
        <f>L38+L43+L46+L54</f>
        <v>80000000</v>
      </c>
      <c r="M37" s="565"/>
      <c r="N37" s="465"/>
      <c r="O37" s="466"/>
      <c r="P37" s="455">
        <f>P38+P43+P46+P54</f>
        <v>97000000</v>
      </c>
      <c r="R37" s="421"/>
    </row>
    <row r="38" spans="3:18">
      <c r="C38" s="148" t="s">
        <v>403</v>
      </c>
      <c r="D38" s="461" t="s">
        <v>404</v>
      </c>
      <c r="E38" s="462"/>
      <c r="F38" s="462"/>
      <c r="G38" s="462"/>
      <c r="H38" s="463"/>
      <c r="I38" s="565"/>
      <c r="J38" s="465"/>
      <c r="K38" s="466"/>
      <c r="L38" s="455">
        <f>L39</f>
        <v>23000000</v>
      </c>
      <c r="M38" s="565"/>
      <c r="N38" s="465"/>
      <c r="O38" s="466"/>
      <c r="P38" s="455">
        <f>P39</f>
        <v>10000000</v>
      </c>
      <c r="R38" s="421"/>
    </row>
    <row r="39" spans="3:18">
      <c r="C39" s="459"/>
      <c r="D39" s="461" t="s">
        <v>405</v>
      </c>
      <c r="E39" s="462"/>
      <c r="F39" s="462"/>
      <c r="G39" s="462"/>
      <c r="H39" s="463"/>
      <c r="I39" s="565"/>
      <c r="J39" s="465"/>
      <c r="K39" s="466"/>
      <c r="L39" s="455">
        <f>SUM(L40:L42)</f>
        <v>23000000</v>
      </c>
      <c r="M39" s="565"/>
      <c r="N39" s="465"/>
      <c r="O39" s="466"/>
      <c r="P39" s="455">
        <f>SUM(P40:P42)</f>
        <v>10000000</v>
      </c>
      <c r="R39" s="421"/>
    </row>
    <row r="40" spans="3:18">
      <c r="C40" s="459"/>
      <c r="D40" s="544" t="s">
        <v>406</v>
      </c>
      <c r="E40" s="462"/>
      <c r="F40" s="462"/>
      <c r="G40" s="462"/>
      <c r="H40" s="463"/>
      <c r="I40" s="402" t="s">
        <v>121</v>
      </c>
      <c r="J40" s="460" t="s">
        <v>162</v>
      </c>
      <c r="K40" s="566">
        <v>10000000</v>
      </c>
      <c r="L40" s="458">
        <f>I40*K40</f>
        <v>10000000</v>
      </c>
      <c r="M40" s="402">
        <v>0</v>
      </c>
      <c r="N40" s="460">
        <v>0</v>
      </c>
      <c r="O40" s="566">
        <v>0</v>
      </c>
      <c r="P40" s="458">
        <f>M40*O40</f>
        <v>0</v>
      </c>
      <c r="Q40" s="588">
        <f>P40-L40</f>
        <v>-10000000</v>
      </c>
      <c r="R40" s="421"/>
    </row>
    <row r="41" spans="3:18">
      <c r="C41" s="459"/>
      <c r="D41" s="544" t="s">
        <v>407</v>
      </c>
      <c r="E41" s="462"/>
      <c r="F41" s="462"/>
      <c r="G41" s="462"/>
      <c r="H41" s="463"/>
      <c r="I41" s="402" t="s">
        <v>121</v>
      </c>
      <c r="J41" s="460" t="s">
        <v>162</v>
      </c>
      <c r="K41" s="566">
        <v>10000000</v>
      </c>
      <c r="L41" s="458">
        <f>I41*K41</f>
        <v>10000000</v>
      </c>
      <c r="M41" s="402" t="s">
        <v>121</v>
      </c>
      <c r="N41" s="460" t="s">
        <v>162</v>
      </c>
      <c r="O41" s="566">
        <v>10000000</v>
      </c>
      <c r="P41" s="458">
        <f>M41*O41</f>
        <v>10000000</v>
      </c>
      <c r="R41" s="421"/>
    </row>
    <row r="42" spans="3:18">
      <c r="C42" s="459"/>
      <c r="D42" s="544" t="s">
        <v>408</v>
      </c>
      <c r="E42" s="545"/>
      <c r="F42" s="545"/>
      <c r="G42" s="545"/>
      <c r="H42" s="546"/>
      <c r="I42" s="402" t="s">
        <v>266</v>
      </c>
      <c r="J42" s="460" t="s">
        <v>131</v>
      </c>
      <c r="K42" s="566">
        <v>1500000</v>
      </c>
      <c r="L42" s="458">
        <f>I42*K42</f>
        <v>3000000</v>
      </c>
      <c r="M42" s="402">
        <v>0</v>
      </c>
      <c r="N42" s="460">
        <v>0</v>
      </c>
      <c r="O42" s="566">
        <v>0</v>
      </c>
      <c r="P42" s="458">
        <f>M42*O42</f>
        <v>0</v>
      </c>
      <c r="Q42" s="588">
        <f>P42-L42</f>
        <v>-3000000</v>
      </c>
      <c r="R42" s="421"/>
    </row>
    <row r="43" spans="3:18">
      <c r="C43" s="148" t="s">
        <v>409</v>
      </c>
      <c r="D43" s="461" t="s">
        <v>410</v>
      </c>
      <c r="E43" s="462"/>
      <c r="F43" s="462"/>
      <c r="G43" s="462"/>
      <c r="H43" s="463"/>
      <c r="I43" s="402"/>
      <c r="J43" s="460"/>
      <c r="K43" s="566"/>
      <c r="L43" s="455">
        <f>L44</f>
        <v>37600000</v>
      </c>
      <c r="M43" s="402"/>
      <c r="N43" s="460"/>
      <c r="O43" s="566"/>
      <c r="P43" s="455">
        <f>P44</f>
        <v>67600000</v>
      </c>
      <c r="R43" s="421"/>
    </row>
    <row r="44" spans="3:18">
      <c r="C44" s="459"/>
      <c r="D44" s="544" t="s">
        <v>411</v>
      </c>
      <c r="E44" s="462"/>
      <c r="F44" s="462"/>
      <c r="G44" s="462"/>
      <c r="H44" s="463"/>
      <c r="I44" s="402" t="s">
        <v>121</v>
      </c>
      <c r="J44" s="460" t="s">
        <v>136</v>
      </c>
      <c r="K44" s="566">
        <v>37600000</v>
      </c>
      <c r="L44" s="455">
        <f>I44*K44</f>
        <v>37600000</v>
      </c>
      <c r="M44" s="402" t="s">
        <v>121</v>
      </c>
      <c r="N44" s="460" t="s">
        <v>136</v>
      </c>
      <c r="O44" s="566">
        <v>67600000</v>
      </c>
      <c r="P44" s="455">
        <f>M44*O44</f>
        <v>67600000</v>
      </c>
      <c r="Q44" s="588">
        <f>P44-L44</f>
        <v>30000000</v>
      </c>
      <c r="R44" s="421">
        <f>Q44*100%/P44</f>
        <v>0.4437869822485207</v>
      </c>
    </row>
    <row r="45" spans="3:18">
      <c r="C45" s="148" t="s">
        <v>412</v>
      </c>
      <c r="D45" s="468" t="s">
        <v>107</v>
      </c>
      <c r="E45" s="462"/>
      <c r="F45" s="462"/>
      <c r="G45" s="462"/>
      <c r="H45" s="463"/>
      <c r="I45" s="402"/>
      <c r="J45" s="460"/>
      <c r="K45" s="566"/>
      <c r="L45" s="455">
        <f>L46</f>
        <v>17000000</v>
      </c>
      <c r="M45" s="402"/>
      <c r="N45" s="460"/>
      <c r="O45" s="566"/>
      <c r="P45" s="455">
        <f>P46</f>
        <v>17000000</v>
      </c>
      <c r="Q45" s="419"/>
      <c r="R45" s="421"/>
    </row>
    <row r="46" spans="3:18">
      <c r="C46" s="593" t="s">
        <v>413</v>
      </c>
      <c r="D46" s="594" t="s">
        <v>414</v>
      </c>
      <c r="E46" s="482"/>
      <c r="F46" s="482"/>
      <c r="G46" s="482"/>
      <c r="H46" s="483"/>
      <c r="I46" s="595">
        <v>340</v>
      </c>
      <c r="J46" s="485" t="s">
        <v>415</v>
      </c>
      <c r="K46" s="596">
        <v>50000</v>
      </c>
      <c r="L46" s="487">
        <f>I46*K46</f>
        <v>17000000</v>
      </c>
      <c r="M46" s="595">
        <v>340</v>
      </c>
      <c r="N46" s="485" t="s">
        <v>415</v>
      </c>
      <c r="O46" s="596">
        <v>50000</v>
      </c>
      <c r="P46" s="487">
        <f>M46*O46</f>
        <v>17000000</v>
      </c>
      <c r="Q46" s="572"/>
      <c r="R46" s="437"/>
    </row>
    <row r="47" spans="3:18">
      <c r="C47" s="210"/>
      <c r="D47" s="547"/>
      <c r="E47" s="462"/>
      <c r="F47" s="462"/>
      <c r="G47" s="462"/>
      <c r="H47" s="462"/>
      <c r="I47" s="402"/>
      <c r="J47" s="555"/>
      <c r="K47" s="496"/>
      <c r="L47" s="496"/>
      <c r="M47" s="402"/>
      <c r="N47" s="555"/>
      <c r="O47" s="496"/>
      <c r="P47" s="496"/>
      <c r="Q47" s="419"/>
      <c r="R47" s="419"/>
    </row>
    <row r="48" spans="3:18">
      <c r="C48" s="210"/>
      <c r="D48" s="547"/>
      <c r="E48" s="462"/>
      <c r="F48" s="462"/>
      <c r="G48" s="462"/>
      <c r="H48" s="462"/>
      <c r="I48" s="402"/>
      <c r="J48" s="555"/>
      <c r="K48" s="496"/>
      <c r="L48" s="496"/>
      <c r="M48" s="402"/>
      <c r="N48" s="555"/>
      <c r="O48" s="496"/>
      <c r="P48" s="496"/>
      <c r="Q48" s="419"/>
      <c r="R48" s="419"/>
    </row>
    <row r="49" spans="3:18">
      <c r="C49" s="210"/>
      <c r="D49" s="547"/>
      <c r="E49" s="462"/>
      <c r="F49" s="462"/>
      <c r="G49" s="462"/>
      <c r="H49" s="462"/>
      <c r="I49" s="402"/>
      <c r="J49" s="555"/>
      <c r="K49" s="496"/>
      <c r="L49" s="496"/>
      <c r="M49" s="402"/>
      <c r="N49" s="555"/>
      <c r="O49" s="496"/>
      <c r="P49" s="496"/>
      <c r="Q49" s="419"/>
      <c r="R49" s="419"/>
    </row>
    <row r="50" spans="3:18">
      <c r="C50" s="210"/>
      <c r="D50" s="628"/>
      <c r="E50" s="629"/>
      <c r="F50" s="629"/>
      <c r="G50" s="629"/>
      <c r="H50" s="629"/>
      <c r="I50" s="402"/>
      <c r="J50" s="555"/>
      <c r="K50" s="496"/>
      <c r="L50" s="496"/>
      <c r="M50" s="402"/>
      <c r="N50" s="555"/>
      <c r="O50" s="496"/>
      <c r="P50" s="496"/>
      <c r="Q50" s="419"/>
      <c r="R50" s="419"/>
    </row>
    <row r="51" spans="3:18">
      <c r="C51" s="210"/>
      <c r="D51" s="628"/>
      <c r="E51" s="629"/>
      <c r="F51" s="629"/>
      <c r="G51" s="629"/>
      <c r="H51" s="629"/>
      <c r="I51" s="402"/>
      <c r="J51" s="555"/>
      <c r="K51" s="496"/>
      <c r="L51" s="496"/>
      <c r="M51" s="402"/>
      <c r="N51" s="555"/>
      <c r="O51" s="496"/>
      <c r="P51" s="496"/>
      <c r="Q51" s="419"/>
      <c r="R51" s="419"/>
    </row>
    <row r="52" spans="3:18">
      <c r="C52" s="210"/>
      <c r="D52" s="628"/>
      <c r="E52" s="629"/>
      <c r="F52" s="629"/>
      <c r="G52" s="629"/>
      <c r="H52" s="629"/>
      <c r="I52" s="402"/>
      <c r="J52" s="555"/>
      <c r="K52" s="496"/>
      <c r="L52" s="496"/>
      <c r="M52" s="402"/>
      <c r="N52" s="555"/>
      <c r="O52" s="496"/>
      <c r="P52" s="496"/>
      <c r="Q52" s="419"/>
      <c r="R52" s="419"/>
    </row>
    <row r="53" spans="3:18">
      <c r="C53" s="597" t="s">
        <v>312</v>
      </c>
      <c r="D53" s="598" t="s">
        <v>416</v>
      </c>
      <c r="E53" s="599"/>
      <c r="F53" s="599"/>
      <c r="G53" s="599"/>
      <c r="H53" s="600"/>
      <c r="I53" s="601"/>
      <c r="J53" s="602"/>
      <c r="K53" s="603"/>
      <c r="L53" s="604"/>
      <c r="M53" s="601"/>
      <c r="N53" s="602"/>
      <c r="O53" s="603"/>
      <c r="P53" s="604"/>
      <c r="Q53" s="571"/>
      <c r="R53" s="420"/>
    </row>
    <row r="54" spans="3:18">
      <c r="C54" s="459" t="s">
        <v>115</v>
      </c>
      <c r="D54" s="468" t="s">
        <v>138</v>
      </c>
      <c r="E54" s="462"/>
      <c r="F54" s="462"/>
      <c r="G54" s="462"/>
      <c r="H54" s="463"/>
      <c r="I54" s="402"/>
      <c r="J54" s="460"/>
      <c r="K54" s="566"/>
      <c r="L54" s="455">
        <f>L55</f>
        <v>2400000</v>
      </c>
      <c r="M54" s="402"/>
      <c r="N54" s="460"/>
      <c r="O54" s="566"/>
      <c r="P54" s="455">
        <f>P55</f>
        <v>2400000</v>
      </c>
      <c r="Q54" s="419"/>
      <c r="R54" s="421"/>
    </row>
    <row r="55" spans="3:18" ht="15.75" thickBot="1">
      <c r="C55" s="459"/>
      <c r="D55" s="544" t="s">
        <v>417</v>
      </c>
      <c r="E55" s="462"/>
      <c r="F55" s="462"/>
      <c r="G55" s="462"/>
      <c r="H55" s="463"/>
      <c r="I55" s="402" t="s">
        <v>419</v>
      </c>
      <c r="J55" s="460" t="s">
        <v>418</v>
      </c>
      <c r="K55" s="566">
        <v>120000</v>
      </c>
      <c r="L55" s="458">
        <f>I55*K55</f>
        <v>2400000</v>
      </c>
      <c r="M55" s="402" t="s">
        <v>419</v>
      </c>
      <c r="N55" s="460" t="s">
        <v>418</v>
      </c>
      <c r="O55" s="566">
        <v>120000</v>
      </c>
      <c r="P55" s="458">
        <f>M55*O55</f>
        <v>2400000</v>
      </c>
      <c r="Q55" s="419"/>
      <c r="R55" s="421"/>
    </row>
    <row r="56" spans="3:18" ht="15.75" thickBot="1">
      <c r="C56" s="848" t="s">
        <v>45</v>
      </c>
      <c r="D56" s="849"/>
      <c r="E56" s="849"/>
      <c r="F56" s="849"/>
      <c r="G56" s="849"/>
      <c r="H56" s="849"/>
      <c r="I56" s="849"/>
      <c r="J56" s="849"/>
      <c r="K56" s="850"/>
      <c r="L56" s="108">
        <f>L35</f>
        <v>80000000</v>
      </c>
      <c r="M56" s="851" t="s">
        <v>45</v>
      </c>
      <c r="N56" s="852"/>
      <c r="O56" s="853"/>
      <c r="P56" s="414">
        <f>P35</f>
        <v>97000000</v>
      </c>
      <c r="Q56" s="589">
        <f>P56-L56</f>
        <v>17000000</v>
      </c>
      <c r="R56" s="590">
        <f>Q56*100%/P56</f>
        <v>0.17525773195876287</v>
      </c>
    </row>
    <row r="57" spans="3:18">
      <c r="C57" s="67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68"/>
      <c r="Q57" s="72"/>
      <c r="R57" s="75"/>
    </row>
    <row r="58" spans="3:18">
      <c r="C58" s="64"/>
      <c r="D58" s="72"/>
      <c r="E58" s="679" t="s">
        <v>380</v>
      </c>
      <c r="F58" s="679"/>
      <c r="G58" s="679"/>
      <c r="H58" s="72"/>
      <c r="I58" s="679"/>
      <c r="J58" s="679"/>
      <c r="K58" s="679"/>
      <c r="L58" s="73"/>
      <c r="M58" s="72"/>
      <c r="N58" s="72"/>
      <c r="O58" s="74"/>
      <c r="P58" s="679" t="s">
        <v>421</v>
      </c>
      <c r="Q58" s="679"/>
      <c r="R58" s="75"/>
    </row>
    <row r="59" spans="3:18">
      <c r="C59" s="64"/>
      <c r="D59" s="72"/>
      <c r="E59" s="679" t="s">
        <v>377</v>
      </c>
      <c r="F59" s="679"/>
      <c r="G59" s="679"/>
      <c r="H59" s="72"/>
      <c r="I59" s="767"/>
      <c r="J59" s="767"/>
      <c r="K59" s="767"/>
      <c r="L59" s="73"/>
      <c r="M59" s="72"/>
      <c r="N59" s="72"/>
      <c r="O59" s="74"/>
      <c r="P59" s="768" t="s">
        <v>48</v>
      </c>
      <c r="Q59" s="768"/>
      <c r="R59" s="76"/>
    </row>
    <row r="60" spans="3:18">
      <c r="C60" s="64"/>
      <c r="D60" s="72"/>
      <c r="E60" s="679" t="s">
        <v>13</v>
      </c>
      <c r="F60" s="679"/>
      <c r="G60" s="679"/>
      <c r="H60" s="72"/>
      <c r="I60" s="767"/>
      <c r="J60" s="767"/>
      <c r="K60" s="767"/>
      <c r="L60" s="72"/>
      <c r="M60" s="72"/>
      <c r="N60" s="72"/>
      <c r="O60" s="74"/>
      <c r="P60" s="768"/>
      <c r="Q60" s="768"/>
      <c r="R60" s="76"/>
    </row>
    <row r="61" spans="3:18">
      <c r="C61" s="64"/>
      <c r="D61" s="72"/>
      <c r="E61" s="72"/>
      <c r="F61" s="72"/>
      <c r="G61" s="72"/>
      <c r="H61" s="72"/>
      <c r="I61" s="77"/>
      <c r="J61" s="77"/>
      <c r="K61" s="77"/>
      <c r="L61" s="72"/>
      <c r="M61" s="72"/>
      <c r="N61" s="72"/>
      <c r="O61" s="74"/>
      <c r="P61" s="77"/>
      <c r="Q61" s="77"/>
      <c r="R61" s="78"/>
    </row>
    <row r="62" spans="3:18">
      <c r="C62" s="64"/>
      <c r="D62" s="72"/>
      <c r="E62" s="72"/>
      <c r="F62" s="72"/>
      <c r="G62" s="72"/>
      <c r="H62" s="72"/>
      <c r="I62" s="77"/>
      <c r="J62" s="77"/>
      <c r="K62" s="77"/>
      <c r="L62" s="72"/>
      <c r="M62" s="72"/>
      <c r="N62" s="72"/>
      <c r="O62" s="74"/>
      <c r="P62" s="77"/>
      <c r="Q62" s="77"/>
      <c r="R62" s="78"/>
    </row>
    <row r="63" spans="3:18">
      <c r="C63" s="64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4"/>
      <c r="P63" s="72"/>
      <c r="Q63" s="72"/>
      <c r="R63" s="75"/>
    </row>
    <row r="64" spans="3:18">
      <c r="C64" s="64"/>
      <c r="D64" s="72"/>
      <c r="E64" s="678" t="s">
        <v>378</v>
      </c>
      <c r="F64" s="678"/>
      <c r="G64" s="678"/>
      <c r="H64" s="72"/>
      <c r="I64" s="769"/>
      <c r="J64" s="769"/>
      <c r="K64" s="769"/>
      <c r="L64" s="79"/>
      <c r="M64" s="72"/>
      <c r="N64" s="72"/>
      <c r="O64" s="74"/>
      <c r="P64" s="769" t="s">
        <v>117</v>
      </c>
      <c r="Q64" s="769"/>
      <c r="R64" s="80"/>
    </row>
    <row r="65" spans="3:18">
      <c r="C65" s="64"/>
      <c r="D65" s="72"/>
      <c r="E65" s="679" t="s">
        <v>379</v>
      </c>
      <c r="F65" s="679"/>
      <c r="G65" s="679"/>
      <c r="H65" s="72"/>
      <c r="I65" s="770"/>
      <c r="J65" s="770"/>
      <c r="K65" s="770"/>
      <c r="L65" s="81"/>
      <c r="M65" s="72"/>
      <c r="N65" s="72"/>
      <c r="O65" s="74"/>
      <c r="P65" s="770" t="s">
        <v>192</v>
      </c>
      <c r="Q65" s="770"/>
      <c r="R65" s="82"/>
    </row>
    <row r="66" spans="3:18" ht="15.75" thickBot="1">
      <c r="C66" s="8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5"/>
      <c r="P66" s="84"/>
      <c r="Q66" s="84"/>
      <c r="R66" s="86"/>
    </row>
  </sheetData>
  <mergeCells count="79">
    <mergeCell ref="S14:T16"/>
    <mergeCell ref="I31:L31"/>
    <mergeCell ref="M31:P31"/>
    <mergeCell ref="Q31:R32"/>
    <mergeCell ref="I32:K32"/>
    <mergeCell ref="S17:T17"/>
    <mergeCell ref="G28:L28"/>
    <mergeCell ref="M19:O19"/>
    <mergeCell ref="P19:R19"/>
    <mergeCell ref="M20:O20"/>
    <mergeCell ref="P20:R20"/>
    <mergeCell ref="M14:O14"/>
    <mergeCell ref="P14:R14"/>
    <mergeCell ref="M15:O15"/>
    <mergeCell ref="P15:R15"/>
    <mergeCell ref="M21:O21"/>
    <mergeCell ref="E65:G65"/>
    <mergeCell ref="I65:K65"/>
    <mergeCell ref="P65:Q65"/>
    <mergeCell ref="C56:K56"/>
    <mergeCell ref="M56:O56"/>
    <mergeCell ref="E58:G58"/>
    <mergeCell ref="I58:K58"/>
    <mergeCell ref="P58:Q58"/>
    <mergeCell ref="E59:G59"/>
    <mergeCell ref="I59:K60"/>
    <mergeCell ref="P59:Q60"/>
    <mergeCell ref="E60:G60"/>
    <mergeCell ref="O1:P1"/>
    <mergeCell ref="O2:P2"/>
    <mergeCell ref="Q2:R2"/>
    <mergeCell ref="Q3:R4"/>
    <mergeCell ref="E64:G64"/>
    <mergeCell ref="I64:K64"/>
    <mergeCell ref="P64:Q64"/>
    <mergeCell ref="L32:L33"/>
    <mergeCell ref="M32:O32"/>
    <mergeCell ref="P32:P33"/>
    <mergeCell ref="D34:H34"/>
    <mergeCell ref="D35:F35"/>
    <mergeCell ref="D37:H37"/>
    <mergeCell ref="C29:R29"/>
    <mergeCell ref="C31:C33"/>
    <mergeCell ref="D31:H33"/>
    <mergeCell ref="C11:R11"/>
    <mergeCell ref="E12:L12"/>
    <mergeCell ref="M12:R12"/>
    <mergeCell ref="M13:O13"/>
    <mergeCell ref="P13:R13"/>
    <mergeCell ref="C12:D13"/>
    <mergeCell ref="J13:L13"/>
    <mergeCell ref="C14:D16"/>
    <mergeCell ref="P16:R16"/>
    <mergeCell ref="M17:O17"/>
    <mergeCell ref="P17:R17"/>
    <mergeCell ref="M18:O18"/>
    <mergeCell ref="P18:R18"/>
    <mergeCell ref="E14:I14"/>
    <mergeCell ref="E15:I15"/>
    <mergeCell ref="J14:L14"/>
    <mergeCell ref="J15:L15"/>
    <mergeCell ref="E16:I16"/>
    <mergeCell ref="J16:L16"/>
    <mergeCell ref="C5:D5"/>
    <mergeCell ref="G8:L8"/>
    <mergeCell ref="M27:O27"/>
    <mergeCell ref="P21:R21"/>
    <mergeCell ref="P22:R22"/>
    <mergeCell ref="P23:R23"/>
    <mergeCell ref="P24:R24"/>
    <mergeCell ref="P25:R25"/>
    <mergeCell ref="P26:R26"/>
    <mergeCell ref="P27:R27"/>
    <mergeCell ref="M24:O24"/>
    <mergeCell ref="M22:O22"/>
    <mergeCell ref="M23:O23"/>
    <mergeCell ref="M16:O16"/>
    <mergeCell ref="M25:O25"/>
    <mergeCell ref="M26:O26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5"/>
  <sheetViews>
    <sheetView topLeftCell="D56" workbookViewId="0">
      <selection activeCell="I71" sqref="I71"/>
    </sheetView>
  </sheetViews>
  <sheetFormatPr defaultRowHeight="15"/>
  <cols>
    <col min="1" max="1" width="3.28515625" style="13" customWidth="1"/>
    <col min="2" max="2" width="2.28515625" style="13" customWidth="1"/>
    <col min="3" max="3" width="22.28515625" style="13" customWidth="1"/>
    <col min="4" max="4" width="17.5703125" style="13" customWidth="1"/>
    <col min="5" max="5" width="18.140625" style="13" customWidth="1"/>
    <col min="6" max="6" width="10.5703125" style="13" customWidth="1"/>
    <col min="7" max="7" width="8.140625" style="13" customWidth="1"/>
    <col min="8" max="8" width="12.140625" style="13" customWidth="1"/>
    <col min="9" max="9" width="29" style="13" customWidth="1"/>
    <col min="10" max="10" width="12.42578125" style="13" customWidth="1"/>
    <col min="11" max="11" width="9.7109375" style="13" customWidth="1"/>
    <col min="12" max="12" width="16.5703125" style="13" customWidth="1"/>
    <col min="13" max="13" width="18.42578125" style="13" customWidth="1"/>
    <col min="14" max="14" width="16.85546875" style="13" customWidth="1"/>
    <col min="15" max="15" width="10.85546875" style="13" customWidth="1"/>
  </cols>
  <sheetData>
    <row r="1" spans="1:15">
      <c r="A1" s="2"/>
      <c r="B1" s="2"/>
      <c r="C1" s="2"/>
      <c r="D1" s="2"/>
      <c r="E1" s="2"/>
      <c r="F1" s="2"/>
      <c r="G1" s="2"/>
      <c r="H1" s="524" t="s">
        <v>0</v>
      </c>
      <c r="I1" s="2"/>
      <c r="J1" s="2"/>
      <c r="K1" s="2"/>
      <c r="L1" s="689"/>
      <c r="M1" s="690"/>
      <c r="N1" s="4"/>
      <c r="O1" s="5"/>
    </row>
    <row r="2" spans="1:15">
      <c r="A2" s="8"/>
      <c r="B2" s="8"/>
      <c r="C2" s="8"/>
      <c r="D2" s="8"/>
      <c r="E2" s="8"/>
      <c r="F2" s="8"/>
      <c r="G2" s="8"/>
      <c r="H2" s="525" t="s">
        <v>1</v>
      </c>
      <c r="I2" s="8"/>
      <c r="J2" s="8"/>
      <c r="K2" s="8"/>
      <c r="L2" s="691"/>
      <c r="M2" s="692"/>
      <c r="N2" s="693" t="s">
        <v>2</v>
      </c>
      <c r="O2" s="692"/>
    </row>
    <row r="3" spans="1:15">
      <c r="A3" s="11"/>
      <c r="B3" s="11"/>
      <c r="C3" s="11"/>
      <c r="D3" s="11"/>
      <c r="E3" s="11"/>
      <c r="F3" s="11"/>
      <c r="G3" s="11"/>
      <c r="H3" s="525" t="s">
        <v>3</v>
      </c>
      <c r="I3" s="11"/>
      <c r="J3" s="11"/>
      <c r="K3" s="11"/>
      <c r="L3" s="11"/>
      <c r="M3" s="12"/>
      <c r="N3" s="694" t="s">
        <v>4</v>
      </c>
      <c r="O3" s="695"/>
    </row>
    <row r="4" spans="1:15" ht="15.75" thickBot="1">
      <c r="A4" s="15"/>
      <c r="B4" s="15"/>
      <c r="C4" s="15"/>
      <c r="D4" s="15"/>
      <c r="E4" s="15"/>
      <c r="F4" s="15"/>
      <c r="G4" s="15"/>
      <c r="H4" s="16" t="s">
        <v>50</v>
      </c>
      <c r="I4" s="15"/>
      <c r="J4" s="15"/>
      <c r="K4" s="15"/>
      <c r="L4" s="15"/>
      <c r="M4" s="17"/>
      <c r="N4" s="696"/>
      <c r="O4" s="697"/>
    </row>
    <row r="5" spans="1: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>
      <c r="A6"/>
      <c r="B6" s="21" t="s">
        <v>6</v>
      </c>
      <c r="C6" s="526">
        <v>1209</v>
      </c>
      <c r="D6" s="526"/>
      <c r="E6" s="19" t="s">
        <v>7</v>
      </c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15">
      <c r="A7" s="526"/>
      <c r="B7" s="21" t="s">
        <v>6</v>
      </c>
      <c r="C7" s="526">
        <v>120901</v>
      </c>
      <c r="D7" s="526"/>
      <c r="E7" s="19" t="s">
        <v>9</v>
      </c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15">
      <c r="A8" s="526"/>
      <c r="B8" s="21" t="s">
        <v>6</v>
      </c>
      <c r="C8" s="121" t="s">
        <v>53</v>
      </c>
      <c r="D8" s="526"/>
      <c r="E8" s="25" t="s">
        <v>54</v>
      </c>
      <c r="F8" s="19"/>
      <c r="G8" s="19"/>
      <c r="H8" s="19"/>
      <c r="I8" s="19"/>
      <c r="J8" s="19"/>
      <c r="K8" s="19"/>
      <c r="L8" s="19"/>
      <c r="M8" s="19"/>
      <c r="N8" s="19"/>
      <c r="O8" s="20"/>
    </row>
    <row r="9" spans="1:15">
      <c r="A9" s="526"/>
      <c r="B9" s="21" t="s">
        <v>6</v>
      </c>
      <c r="C9" s="24" t="s">
        <v>245</v>
      </c>
      <c r="D9" s="526"/>
      <c r="E9" s="25" t="s">
        <v>246</v>
      </c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>
      <c r="A10" s="526"/>
      <c r="B10" s="21" t="s">
        <v>6</v>
      </c>
      <c r="C10" s="526" t="s">
        <v>9</v>
      </c>
      <c r="D10" s="526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1:15">
      <c r="A11" s="526"/>
      <c r="B11" s="21" t="s">
        <v>6</v>
      </c>
      <c r="C11" s="526" t="s">
        <v>46</v>
      </c>
      <c r="D11" s="526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1:15">
      <c r="A12" s="526"/>
      <c r="B12" s="21"/>
      <c r="C12" s="5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>
      <c r="A14"/>
      <c r="B14" s="704" t="s">
        <v>17</v>
      </c>
      <c r="C14" s="705"/>
      <c r="D14" s="705"/>
      <c r="E14" s="705"/>
      <c r="F14" s="705"/>
      <c r="G14" s="705"/>
      <c r="H14" s="705"/>
      <c r="I14" s="706"/>
      <c r="J14" s="704" t="s">
        <v>18</v>
      </c>
      <c r="K14" s="705"/>
      <c r="L14" s="705"/>
      <c r="M14" s="705"/>
      <c r="N14" s="705"/>
      <c r="O14" s="707"/>
    </row>
    <row r="15" spans="1:15">
      <c r="A15"/>
      <c r="B15" s="704" t="s">
        <v>19</v>
      </c>
      <c r="C15" s="705"/>
      <c r="D15" s="705"/>
      <c r="E15" s="705"/>
      <c r="F15" s="704" t="s">
        <v>20</v>
      </c>
      <c r="G15" s="705"/>
      <c r="H15" s="705"/>
      <c r="I15" s="706"/>
      <c r="J15" s="704" t="s">
        <v>19</v>
      </c>
      <c r="K15" s="705"/>
      <c r="L15" s="706"/>
      <c r="M15" s="704" t="s">
        <v>20</v>
      </c>
      <c r="N15" s="705"/>
      <c r="O15" s="707"/>
    </row>
    <row r="16" spans="1:15">
      <c r="A16"/>
      <c r="B16" s="683" t="s">
        <v>201</v>
      </c>
      <c r="C16" s="684"/>
      <c r="D16" s="684"/>
      <c r="E16" s="685"/>
      <c r="F16" s="683" t="s">
        <v>201</v>
      </c>
      <c r="G16" s="684"/>
      <c r="H16" s="684"/>
      <c r="I16" s="685"/>
      <c r="J16" s="708">
        <v>0.7</v>
      </c>
      <c r="K16" s="709"/>
      <c r="L16" s="710"/>
      <c r="M16" s="708">
        <v>0.7</v>
      </c>
      <c r="N16" s="709"/>
      <c r="O16" s="710"/>
    </row>
    <row r="17" spans="1:15">
      <c r="A17" s="529"/>
      <c r="B17" s="683" t="s">
        <v>202</v>
      </c>
      <c r="C17" s="684"/>
      <c r="D17" s="684"/>
      <c r="E17" s="685"/>
      <c r="F17" s="683" t="s">
        <v>202</v>
      </c>
      <c r="G17" s="684"/>
      <c r="H17" s="684"/>
      <c r="I17" s="685"/>
      <c r="J17" s="708">
        <v>0.8</v>
      </c>
      <c r="K17" s="709"/>
      <c r="L17" s="710"/>
      <c r="M17" s="708">
        <v>0.8</v>
      </c>
      <c r="N17" s="709"/>
      <c r="O17" s="710"/>
    </row>
    <row r="18" spans="1:15">
      <c r="A18" s="529"/>
      <c r="B18" s="683" t="s">
        <v>203</v>
      </c>
      <c r="C18" s="684"/>
      <c r="D18" s="684"/>
      <c r="E18" s="685"/>
      <c r="F18" s="683" t="s">
        <v>203</v>
      </c>
      <c r="G18" s="684"/>
      <c r="H18" s="684"/>
      <c r="I18" s="685"/>
      <c r="J18" s="708">
        <v>1</v>
      </c>
      <c r="K18" s="709"/>
      <c r="L18" s="710"/>
      <c r="M18" s="708">
        <v>1</v>
      </c>
      <c r="N18" s="709"/>
      <c r="O18" s="710"/>
    </row>
    <row r="19" spans="1:15">
      <c r="A19"/>
      <c r="B19" s="683" t="s">
        <v>23</v>
      </c>
      <c r="C19" s="684"/>
      <c r="D19" s="684"/>
      <c r="E19" s="685"/>
      <c r="F19" s="683" t="s">
        <v>23</v>
      </c>
      <c r="G19" s="684"/>
      <c r="H19" s="684"/>
      <c r="I19" s="685"/>
      <c r="J19" s="675">
        <f>I31</f>
        <v>430000000</v>
      </c>
      <c r="K19" s="676"/>
      <c r="L19" s="677"/>
      <c r="M19" s="675">
        <f>M31</f>
        <v>472695000</v>
      </c>
      <c r="N19" s="676"/>
      <c r="O19" s="857"/>
    </row>
    <row r="20" spans="1:15">
      <c r="A20"/>
      <c r="B20" s="854" t="s">
        <v>241</v>
      </c>
      <c r="C20" s="855"/>
      <c r="D20" s="855"/>
      <c r="E20" s="855"/>
      <c r="F20" s="854" t="s">
        <v>241</v>
      </c>
      <c r="G20" s="855"/>
      <c r="H20" s="855"/>
      <c r="I20" s="855"/>
      <c r="J20" s="708" t="s">
        <v>324</v>
      </c>
      <c r="K20" s="709"/>
      <c r="L20" s="710"/>
      <c r="M20" s="708" t="s">
        <v>324</v>
      </c>
      <c r="N20" s="709"/>
      <c r="O20" s="710"/>
    </row>
    <row r="21" spans="1:15">
      <c r="A21"/>
      <c r="B21" s="683" t="s">
        <v>242</v>
      </c>
      <c r="C21" s="684"/>
      <c r="D21" s="684"/>
      <c r="E21" s="685"/>
      <c r="F21" s="683" t="s">
        <v>242</v>
      </c>
      <c r="G21" s="684"/>
      <c r="H21" s="684"/>
      <c r="I21" s="685"/>
      <c r="J21" s="708" t="s">
        <v>325</v>
      </c>
      <c r="K21" s="709"/>
      <c r="L21" s="710"/>
      <c r="M21" s="708" t="s">
        <v>325</v>
      </c>
      <c r="N21" s="709"/>
      <c r="O21" s="710"/>
    </row>
    <row r="22" spans="1:15">
      <c r="A22"/>
      <c r="B22" s="854" t="s">
        <v>243</v>
      </c>
      <c r="C22" s="855"/>
      <c r="D22" s="855"/>
      <c r="E22" s="855"/>
      <c r="F22" s="854" t="s">
        <v>243</v>
      </c>
      <c r="G22" s="855"/>
      <c r="H22" s="855"/>
      <c r="I22" s="855"/>
      <c r="J22" s="856" t="s">
        <v>247</v>
      </c>
      <c r="K22" s="719"/>
      <c r="L22" s="720"/>
      <c r="M22" s="856" t="s">
        <v>247</v>
      </c>
      <c r="N22" s="719"/>
      <c r="O22" s="720"/>
    </row>
    <row r="23" spans="1:15">
      <c r="A23"/>
      <c r="B23" s="683" t="s">
        <v>244</v>
      </c>
      <c r="C23" s="684"/>
      <c r="D23" s="684"/>
      <c r="E23" s="685"/>
      <c r="F23" s="683" t="s">
        <v>244</v>
      </c>
      <c r="G23" s="684"/>
      <c r="H23" s="684"/>
      <c r="I23" s="685"/>
      <c r="J23" s="856" t="s">
        <v>247</v>
      </c>
      <c r="K23" s="719"/>
      <c r="L23" s="720"/>
      <c r="M23" s="856" t="s">
        <v>247</v>
      </c>
      <c r="N23" s="719"/>
      <c r="O23" s="720"/>
    </row>
    <row r="24" spans="1:15">
      <c r="A24" s="31"/>
      <c r="B24" s="32"/>
      <c r="C24" s="31"/>
      <c r="D24" s="33" t="s">
        <v>47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5.75" thickBo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  <row r="27" spans="1:15" ht="15.75" thickBot="1">
      <c r="A27" s="728" t="s">
        <v>29</v>
      </c>
      <c r="B27" s="729"/>
      <c r="C27" s="729"/>
      <c r="D27" s="729"/>
      <c r="E27" s="729"/>
      <c r="F27" s="736" t="s">
        <v>30</v>
      </c>
      <c r="G27" s="737"/>
      <c r="H27" s="737"/>
      <c r="I27" s="738"/>
      <c r="J27" s="736" t="s">
        <v>31</v>
      </c>
      <c r="K27" s="737"/>
      <c r="L27" s="737"/>
      <c r="M27" s="738"/>
      <c r="N27" s="739" t="s">
        <v>32</v>
      </c>
      <c r="O27" s="740"/>
    </row>
    <row r="28" spans="1:15">
      <c r="A28" s="730"/>
      <c r="B28" s="731"/>
      <c r="C28" s="731"/>
      <c r="D28" s="731"/>
      <c r="E28" s="732"/>
      <c r="F28" s="743" t="s">
        <v>33</v>
      </c>
      <c r="G28" s="729"/>
      <c r="H28" s="729"/>
      <c r="I28" s="744" t="s">
        <v>34</v>
      </c>
      <c r="J28" s="743" t="s">
        <v>33</v>
      </c>
      <c r="K28" s="729"/>
      <c r="L28" s="729"/>
      <c r="M28" s="744" t="s">
        <v>34</v>
      </c>
      <c r="N28" s="741"/>
      <c r="O28" s="742"/>
    </row>
    <row r="29" spans="1:15">
      <c r="A29" s="733"/>
      <c r="B29" s="734"/>
      <c r="C29" s="734"/>
      <c r="D29" s="734"/>
      <c r="E29" s="735"/>
      <c r="F29" s="40" t="s">
        <v>35</v>
      </c>
      <c r="G29" s="530" t="s">
        <v>36</v>
      </c>
      <c r="H29" s="530" t="s">
        <v>37</v>
      </c>
      <c r="I29" s="732"/>
      <c r="J29" s="40" t="s">
        <v>35</v>
      </c>
      <c r="K29" s="530" t="s">
        <v>36</v>
      </c>
      <c r="L29" s="530" t="s">
        <v>37</v>
      </c>
      <c r="M29" s="745"/>
      <c r="N29" s="42" t="s">
        <v>38</v>
      </c>
      <c r="O29" s="43" t="s">
        <v>39</v>
      </c>
    </row>
    <row r="30" spans="1:15">
      <c r="A30" s="734">
        <v>2</v>
      </c>
      <c r="B30" s="734"/>
      <c r="C30" s="734"/>
      <c r="D30" s="734"/>
      <c r="E30" s="735"/>
      <c r="F30" s="530">
        <v>3</v>
      </c>
      <c r="G30" s="32">
        <v>4</v>
      </c>
      <c r="H30" s="530">
        <v>5</v>
      </c>
      <c r="I30" s="32">
        <v>6</v>
      </c>
      <c r="J30" s="40">
        <v>7</v>
      </c>
      <c r="K30" s="32">
        <v>8</v>
      </c>
      <c r="L30" s="530">
        <v>9</v>
      </c>
      <c r="M30" s="32">
        <v>10</v>
      </c>
      <c r="N30" s="358" t="s">
        <v>40</v>
      </c>
      <c r="O30" s="364">
        <v>12</v>
      </c>
    </row>
    <row r="31" spans="1:15">
      <c r="A31" s="839" t="s">
        <v>42</v>
      </c>
      <c r="B31" s="840"/>
      <c r="C31" s="840"/>
      <c r="D31" s="151"/>
      <c r="E31" s="152"/>
      <c r="F31" s="151"/>
      <c r="G31" s="153"/>
      <c r="H31" s="153"/>
      <c r="I31" s="154">
        <f>I32</f>
        <v>430000000</v>
      </c>
      <c r="J31" s="151"/>
      <c r="K31" s="153"/>
      <c r="L31" s="153"/>
      <c r="M31" s="354">
        <f>M32</f>
        <v>472695000</v>
      </c>
      <c r="N31" s="361"/>
      <c r="O31" s="367"/>
    </row>
    <row r="32" spans="1:15">
      <c r="A32" s="537" t="s">
        <v>44</v>
      </c>
      <c r="B32" s="538"/>
      <c r="C32" s="538"/>
      <c r="D32" s="151"/>
      <c r="E32" s="152"/>
      <c r="F32" s="151"/>
      <c r="G32" s="153"/>
      <c r="H32" s="153"/>
      <c r="I32" s="154">
        <f>I33</f>
        <v>430000000</v>
      </c>
      <c r="J32" s="151"/>
      <c r="K32" s="153"/>
      <c r="L32" s="153"/>
      <c r="M32" s="354">
        <f>M33</f>
        <v>472695000</v>
      </c>
      <c r="N32" s="362"/>
      <c r="O32" s="368"/>
    </row>
    <row r="33" spans="1:15">
      <c r="A33" s="841" t="s">
        <v>144</v>
      </c>
      <c r="B33" s="842"/>
      <c r="C33" s="842"/>
      <c r="D33" s="842"/>
      <c r="E33" s="843"/>
      <c r="F33" s="159"/>
      <c r="G33" s="160"/>
      <c r="H33" s="161"/>
      <c r="I33" s="157">
        <f>I34+I42+I52+I60</f>
        <v>430000000</v>
      </c>
      <c r="J33" s="159"/>
      <c r="K33" s="160"/>
      <c r="L33" s="161"/>
      <c r="M33" s="355">
        <f>M34+M42+M52+M60</f>
        <v>472695000</v>
      </c>
      <c r="N33" s="362"/>
      <c r="O33" s="368"/>
    </row>
    <row r="34" spans="1:15">
      <c r="A34" s="163" t="s">
        <v>146</v>
      </c>
      <c r="B34" s="164"/>
      <c r="C34" s="164"/>
      <c r="D34" s="164"/>
      <c r="E34" s="165"/>
      <c r="F34" s="166"/>
      <c r="G34" s="167"/>
      <c r="H34" s="168"/>
      <c r="I34" s="169">
        <f>I35</f>
        <v>129000000</v>
      </c>
      <c r="J34" s="166"/>
      <c r="K34" s="167"/>
      <c r="L34" s="168"/>
      <c r="M34" s="356">
        <f>M35</f>
        <v>129000000</v>
      </c>
      <c r="N34" s="362"/>
      <c r="O34" s="368"/>
    </row>
    <row r="35" spans="1:15">
      <c r="A35" s="170" t="s">
        <v>146</v>
      </c>
      <c r="B35" s="164"/>
      <c r="C35" s="164"/>
      <c r="D35" s="164"/>
      <c r="E35" s="165"/>
      <c r="F35" s="166"/>
      <c r="G35" s="167"/>
      <c r="H35" s="168"/>
      <c r="I35" s="175">
        <f>SUM(I36:I41)</f>
        <v>129000000</v>
      </c>
      <c r="J35" s="166"/>
      <c r="K35" s="167"/>
      <c r="L35" s="168"/>
      <c r="M35" s="357">
        <f>SUM(M36:M41)</f>
        <v>129000000</v>
      </c>
      <c r="N35" s="362"/>
      <c r="O35" s="368"/>
    </row>
    <row r="36" spans="1:15">
      <c r="A36" s="539" t="s">
        <v>224</v>
      </c>
      <c r="B36" s="164"/>
      <c r="C36" s="164"/>
      <c r="D36" s="164"/>
      <c r="E36" s="165"/>
      <c r="F36" s="172">
        <v>12</v>
      </c>
      <c r="G36" s="173" t="s">
        <v>147</v>
      </c>
      <c r="H36" s="174">
        <v>1000000</v>
      </c>
      <c r="I36" s="175">
        <f t="shared" ref="I36:I41" si="0">F36*H36</f>
        <v>12000000</v>
      </c>
      <c r="J36" s="172">
        <v>12</v>
      </c>
      <c r="K36" s="173" t="s">
        <v>147</v>
      </c>
      <c r="L36" s="174">
        <v>1000000</v>
      </c>
      <c r="M36" s="357">
        <f t="shared" ref="M36:M41" si="1">J36*L36</f>
        <v>12000000</v>
      </c>
      <c r="N36" s="362"/>
      <c r="O36" s="368"/>
    </row>
    <row r="37" spans="1:15">
      <c r="A37" s="539" t="s">
        <v>225</v>
      </c>
      <c r="B37" s="164"/>
      <c r="C37" s="164"/>
      <c r="D37" s="164"/>
      <c r="E37" s="165"/>
      <c r="F37" s="172">
        <v>48</v>
      </c>
      <c r="G37" s="173" t="s">
        <v>147</v>
      </c>
      <c r="H37" s="174">
        <v>800000</v>
      </c>
      <c r="I37" s="175">
        <f t="shared" si="0"/>
        <v>38400000</v>
      </c>
      <c r="J37" s="172">
        <v>48</v>
      </c>
      <c r="K37" s="173" t="s">
        <v>147</v>
      </c>
      <c r="L37" s="174">
        <v>800000</v>
      </c>
      <c r="M37" s="357">
        <f t="shared" si="1"/>
        <v>38400000</v>
      </c>
      <c r="N37" s="362"/>
      <c r="O37" s="368"/>
    </row>
    <row r="38" spans="1:15">
      <c r="A38" s="539" t="s">
        <v>226</v>
      </c>
      <c r="B38" s="164"/>
      <c r="C38" s="164"/>
      <c r="D38" s="164"/>
      <c r="E38" s="165"/>
      <c r="F38" s="172">
        <v>24</v>
      </c>
      <c r="G38" s="173" t="s">
        <v>147</v>
      </c>
      <c r="H38" s="174">
        <v>650000</v>
      </c>
      <c r="I38" s="175">
        <f t="shared" si="0"/>
        <v>15600000</v>
      </c>
      <c r="J38" s="172">
        <v>24</v>
      </c>
      <c r="K38" s="173" t="s">
        <v>147</v>
      </c>
      <c r="L38" s="174">
        <v>650000</v>
      </c>
      <c r="M38" s="357">
        <f t="shared" si="1"/>
        <v>15600000</v>
      </c>
      <c r="N38" s="362"/>
      <c r="O38" s="368"/>
    </row>
    <row r="39" spans="1:15">
      <c r="A39" s="539" t="s">
        <v>229</v>
      </c>
      <c r="B39" s="164"/>
      <c r="C39" s="164"/>
      <c r="D39" s="164"/>
      <c r="E39" s="165"/>
      <c r="F39" s="172">
        <f>15*12</f>
        <v>180</v>
      </c>
      <c r="G39" s="173" t="s">
        <v>147</v>
      </c>
      <c r="H39" s="174">
        <v>250000</v>
      </c>
      <c r="I39" s="175">
        <f t="shared" si="0"/>
        <v>45000000</v>
      </c>
      <c r="J39" s="172">
        <f>15*12</f>
        <v>180</v>
      </c>
      <c r="K39" s="173" t="s">
        <v>147</v>
      </c>
      <c r="L39" s="174">
        <v>250000</v>
      </c>
      <c r="M39" s="357">
        <f t="shared" si="1"/>
        <v>45000000</v>
      </c>
      <c r="N39" s="362"/>
      <c r="O39" s="368"/>
    </row>
    <row r="40" spans="1:15">
      <c r="A40" s="539" t="s">
        <v>227</v>
      </c>
      <c r="B40" s="164"/>
      <c r="C40" s="164"/>
      <c r="D40" s="164"/>
      <c r="E40" s="165"/>
      <c r="F40" s="172">
        <v>24</v>
      </c>
      <c r="G40" s="173" t="s">
        <v>147</v>
      </c>
      <c r="H40" s="174">
        <v>250000</v>
      </c>
      <c r="I40" s="175">
        <f t="shared" si="0"/>
        <v>6000000</v>
      </c>
      <c r="J40" s="172">
        <v>24</v>
      </c>
      <c r="K40" s="173" t="s">
        <v>147</v>
      </c>
      <c r="L40" s="174">
        <v>250000</v>
      </c>
      <c r="M40" s="357">
        <f t="shared" si="1"/>
        <v>6000000</v>
      </c>
      <c r="N40" s="362"/>
      <c r="O40" s="368"/>
    </row>
    <row r="41" spans="1:15">
      <c r="A41" s="539" t="s">
        <v>228</v>
      </c>
      <c r="B41" s="164"/>
      <c r="C41" s="164"/>
      <c r="D41" s="164"/>
      <c r="E41" s="165"/>
      <c r="F41" s="172">
        <v>48</v>
      </c>
      <c r="G41" s="173" t="s">
        <v>147</v>
      </c>
      <c r="H41" s="174">
        <v>250000</v>
      </c>
      <c r="I41" s="175">
        <f t="shared" si="0"/>
        <v>12000000</v>
      </c>
      <c r="J41" s="172">
        <v>48</v>
      </c>
      <c r="K41" s="173" t="s">
        <v>147</v>
      </c>
      <c r="L41" s="174">
        <v>250000</v>
      </c>
      <c r="M41" s="357">
        <f t="shared" si="1"/>
        <v>12000000</v>
      </c>
      <c r="N41" s="362"/>
      <c r="O41" s="368"/>
    </row>
    <row r="42" spans="1:15">
      <c r="A42" s="176" t="s">
        <v>149</v>
      </c>
      <c r="B42" s="164"/>
      <c r="C42" s="164"/>
      <c r="D42" s="164"/>
      <c r="E42" s="165"/>
      <c r="F42" s="172"/>
      <c r="G42" s="173"/>
      <c r="H42" s="174"/>
      <c r="I42" s="169">
        <f>I43</f>
        <v>52700000</v>
      </c>
      <c r="J42" s="172"/>
      <c r="K42" s="173"/>
      <c r="L42" s="174"/>
      <c r="M42" s="356">
        <f>M43</f>
        <v>87700000</v>
      </c>
      <c r="N42" s="362"/>
      <c r="O42" s="368"/>
    </row>
    <row r="43" spans="1:15">
      <c r="A43" s="539" t="s">
        <v>230</v>
      </c>
      <c r="B43" s="164"/>
      <c r="C43" s="164"/>
      <c r="D43" s="164"/>
      <c r="E43" s="165"/>
      <c r="F43" s="172"/>
      <c r="G43" s="173"/>
      <c r="H43" s="174"/>
      <c r="I43" s="175">
        <f>SUM(I44:I46)</f>
        <v>52700000</v>
      </c>
      <c r="J43" s="172"/>
      <c r="K43" s="173"/>
      <c r="L43" s="174"/>
      <c r="M43" s="357">
        <f>SUM(M44:M46)</f>
        <v>87700000</v>
      </c>
      <c r="N43" s="362"/>
      <c r="O43" s="368"/>
    </row>
    <row r="44" spans="1:15">
      <c r="A44" s="539" t="s">
        <v>231</v>
      </c>
      <c r="B44" s="164"/>
      <c r="C44" s="164"/>
      <c r="D44" s="164"/>
      <c r="E44" s="165"/>
      <c r="F44" s="172">
        <v>1</v>
      </c>
      <c r="G44" s="173" t="s">
        <v>150</v>
      </c>
      <c r="H44" s="174">
        <v>30000000</v>
      </c>
      <c r="I44" s="175">
        <f>F44*H44</f>
        <v>30000000</v>
      </c>
      <c r="J44" s="172">
        <v>1</v>
      </c>
      <c r="K44" s="173" t="s">
        <v>150</v>
      </c>
      <c r="L44" s="174">
        <v>50000000</v>
      </c>
      <c r="M44" s="357">
        <f>J44*L44</f>
        <v>50000000</v>
      </c>
      <c r="N44" s="362">
        <f>M44-I44</f>
        <v>20000000</v>
      </c>
      <c r="O44" s="368">
        <f>N44*100%/M44</f>
        <v>0.4</v>
      </c>
    </row>
    <row r="45" spans="1:15">
      <c r="A45" s="539" t="s">
        <v>232</v>
      </c>
      <c r="B45" s="164"/>
      <c r="C45" s="164"/>
      <c r="D45" s="164"/>
      <c r="E45" s="165"/>
      <c r="F45" s="172"/>
      <c r="G45" s="173"/>
      <c r="H45" s="174"/>
      <c r="I45" s="175"/>
      <c r="J45" s="172"/>
      <c r="K45" s="173"/>
      <c r="L45" s="174"/>
      <c r="M45" s="357"/>
      <c r="N45" s="362"/>
      <c r="O45" s="368"/>
    </row>
    <row r="46" spans="1:15">
      <c r="A46" s="539" t="s">
        <v>233</v>
      </c>
      <c r="B46" s="164"/>
      <c r="C46" s="164"/>
      <c r="D46" s="164"/>
      <c r="E46" s="165"/>
      <c r="F46" s="172">
        <v>1</v>
      </c>
      <c r="G46" s="173" t="s">
        <v>150</v>
      </c>
      <c r="H46" s="174">
        <v>22700000</v>
      </c>
      <c r="I46" s="175">
        <f>F46*H46</f>
        <v>22700000</v>
      </c>
      <c r="J46" s="172">
        <v>1</v>
      </c>
      <c r="K46" s="173" t="s">
        <v>150</v>
      </c>
      <c r="L46" s="174">
        <v>37700000</v>
      </c>
      <c r="M46" s="357">
        <f>J46*L46</f>
        <v>37700000</v>
      </c>
      <c r="N46" s="362">
        <f>M46-I46</f>
        <v>15000000</v>
      </c>
      <c r="O46" s="368">
        <f>N46*100%/M46</f>
        <v>0.39787798408488062</v>
      </c>
    </row>
    <row r="47" spans="1:15">
      <c r="A47" s="382"/>
      <c r="B47" s="373"/>
      <c r="C47" s="373"/>
      <c r="D47" s="373"/>
      <c r="E47" s="373"/>
      <c r="F47" s="374"/>
      <c r="G47" s="383"/>
      <c r="H47" s="384"/>
      <c r="I47" s="384"/>
      <c r="J47" s="374"/>
      <c r="K47" s="383"/>
      <c r="L47" s="384"/>
      <c r="M47" s="384"/>
      <c r="N47" s="385"/>
      <c r="O47" s="386"/>
    </row>
    <row r="48" spans="1:15">
      <c r="A48" s="540"/>
      <c r="B48" s="164"/>
      <c r="C48" s="164"/>
      <c r="D48" s="164"/>
      <c r="E48" s="164"/>
      <c r="F48" s="172"/>
      <c r="G48" s="375"/>
      <c r="H48" s="357"/>
      <c r="I48" s="357"/>
      <c r="J48" s="172"/>
      <c r="K48" s="375"/>
      <c r="L48" s="357"/>
      <c r="M48" s="357"/>
      <c r="N48" s="200"/>
      <c r="O48" s="366"/>
    </row>
    <row r="49" spans="1:15">
      <c r="A49" s="540"/>
      <c r="B49" s="164"/>
      <c r="C49" s="164"/>
      <c r="D49" s="164"/>
      <c r="E49" s="164"/>
      <c r="F49" s="172"/>
      <c r="G49" s="375"/>
      <c r="H49" s="357"/>
      <c r="I49" s="357"/>
      <c r="J49" s="172"/>
      <c r="K49" s="375"/>
      <c r="L49" s="357"/>
      <c r="M49" s="357"/>
      <c r="N49" s="200"/>
      <c r="O49" s="366"/>
    </row>
    <row r="50" spans="1:15">
      <c r="A50" s="540"/>
      <c r="B50" s="164"/>
      <c r="C50" s="164"/>
      <c r="D50" s="164"/>
      <c r="E50" s="164"/>
      <c r="F50" s="172"/>
      <c r="G50" s="375"/>
      <c r="H50" s="357"/>
      <c r="I50" s="357"/>
      <c r="J50" s="172"/>
      <c r="K50" s="375"/>
      <c r="L50" s="357"/>
      <c r="M50" s="357"/>
      <c r="N50" s="200"/>
      <c r="O50" s="366"/>
    </row>
    <row r="51" spans="1:15">
      <c r="A51" s="377"/>
      <c r="B51" s="370"/>
      <c r="C51" s="370"/>
      <c r="D51" s="370"/>
      <c r="E51" s="370"/>
      <c r="F51" s="371"/>
      <c r="G51" s="378"/>
      <c r="H51" s="372"/>
      <c r="I51" s="372"/>
      <c r="J51" s="371"/>
      <c r="K51" s="378"/>
      <c r="L51" s="372"/>
      <c r="M51" s="372"/>
      <c r="N51" s="379"/>
      <c r="O51" s="380"/>
    </row>
    <row r="52" spans="1:15">
      <c r="A52" s="176" t="s">
        <v>152</v>
      </c>
      <c r="B52" s="164"/>
      <c r="C52" s="164"/>
      <c r="D52" s="164"/>
      <c r="E52" s="165"/>
      <c r="F52" s="172"/>
      <c r="G52" s="173"/>
      <c r="H52" s="174"/>
      <c r="I52" s="169">
        <f>SUM(I53:I59)</f>
        <v>193914000</v>
      </c>
      <c r="J52" s="172"/>
      <c r="K52" s="173"/>
      <c r="L52" s="174"/>
      <c r="M52" s="356">
        <f>SUM(M53:M59)</f>
        <v>201609000</v>
      </c>
      <c r="N52" s="362"/>
      <c r="O52" s="368"/>
    </row>
    <row r="53" spans="1:15">
      <c r="A53" s="539" t="s">
        <v>234</v>
      </c>
      <c r="B53" s="164"/>
      <c r="C53" s="164"/>
      <c r="D53" s="164"/>
      <c r="E53" s="165"/>
      <c r="F53" s="172">
        <v>2304</v>
      </c>
      <c r="G53" s="173" t="s">
        <v>240</v>
      </c>
      <c r="H53" s="174">
        <v>9500</v>
      </c>
      <c r="I53" s="175">
        <f>F53*H53</f>
        <v>21888000</v>
      </c>
      <c r="J53" s="172">
        <v>2304</v>
      </c>
      <c r="K53" s="173" t="s">
        <v>240</v>
      </c>
      <c r="L53" s="174">
        <v>9500</v>
      </c>
      <c r="M53" s="357">
        <f>J53*L53</f>
        <v>21888000</v>
      </c>
      <c r="N53" s="362"/>
      <c r="O53" s="368"/>
    </row>
    <row r="54" spans="1:15">
      <c r="A54" s="539" t="s">
        <v>235</v>
      </c>
      <c r="B54" s="164"/>
      <c r="C54" s="164"/>
      <c r="D54" s="164"/>
      <c r="E54" s="165"/>
      <c r="F54" s="172">
        <v>6816</v>
      </c>
      <c r="G54" s="173" t="s">
        <v>240</v>
      </c>
      <c r="H54" s="174">
        <v>9500</v>
      </c>
      <c r="I54" s="175">
        <f>F54*H54</f>
        <v>64752000</v>
      </c>
      <c r="J54" s="172">
        <v>6816</v>
      </c>
      <c r="K54" s="173" t="s">
        <v>240</v>
      </c>
      <c r="L54" s="174">
        <v>9500</v>
      </c>
      <c r="M54" s="357">
        <f>J54*L54</f>
        <v>64752000</v>
      </c>
      <c r="N54" s="362"/>
      <c r="O54" s="368"/>
    </row>
    <row r="55" spans="1:15">
      <c r="A55" s="539" t="s">
        <v>236</v>
      </c>
      <c r="B55" s="164"/>
      <c r="C55" s="164"/>
      <c r="D55" s="164"/>
      <c r="E55" s="165"/>
      <c r="F55" s="172">
        <v>3408</v>
      </c>
      <c r="G55" s="173" t="s">
        <v>240</v>
      </c>
      <c r="H55" s="174">
        <v>9500</v>
      </c>
      <c r="I55" s="175">
        <f t="shared" ref="I55:I59" si="2">F55*H55</f>
        <v>32376000</v>
      </c>
      <c r="J55" s="172">
        <v>3408</v>
      </c>
      <c r="K55" s="173" t="s">
        <v>240</v>
      </c>
      <c r="L55" s="174">
        <v>9500</v>
      </c>
      <c r="M55" s="357">
        <f t="shared" ref="M55:M59" si="3">J55*L55</f>
        <v>32376000</v>
      </c>
      <c r="N55" s="362"/>
      <c r="O55" s="368"/>
    </row>
    <row r="56" spans="1:15">
      <c r="A56" s="539" t="s">
        <v>237</v>
      </c>
      <c r="B56" s="164"/>
      <c r="C56" s="164"/>
      <c r="D56" s="164"/>
      <c r="E56" s="165"/>
      <c r="F56" s="172">
        <v>4860</v>
      </c>
      <c r="G56" s="173" t="s">
        <v>240</v>
      </c>
      <c r="H56" s="174">
        <v>9500</v>
      </c>
      <c r="I56" s="175">
        <f t="shared" si="2"/>
        <v>46170000</v>
      </c>
      <c r="J56" s="172">
        <v>4860</v>
      </c>
      <c r="K56" s="173" t="s">
        <v>240</v>
      </c>
      <c r="L56" s="174">
        <v>9500</v>
      </c>
      <c r="M56" s="357">
        <f t="shared" si="3"/>
        <v>46170000</v>
      </c>
      <c r="N56" s="362"/>
      <c r="O56" s="368"/>
    </row>
    <row r="57" spans="1:15">
      <c r="A57" s="539" t="s">
        <v>428</v>
      </c>
      <c r="B57" s="164"/>
      <c r="C57" s="164"/>
      <c r="D57" s="164"/>
      <c r="E57" s="165"/>
      <c r="F57" s="172"/>
      <c r="G57" s="173"/>
      <c r="H57" s="174"/>
      <c r="I57" s="175"/>
      <c r="J57" s="172">
        <v>810</v>
      </c>
      <c r="K57" s="173" t="s">
        <v>240</v>
      </c>
      <c r="L57" s="174">
        <v>9500</v>
      </c>
      <c r="M57" s="357">
        <f t="shared" si="3"/>
        <v>7695000</v>
      </c>
      <c r="N57" s="362">
        <f>M57-I57</f>
        <v>7695000</v>
      </c>
      <c r="O57" s="368">
        <f>N57*100%/M57</f>
        <v>1</v>
      </c>
    </row>
    <row r="58" spans="1:15">
      <c r="A58" s="539" t="s">
        <v>239</v>
      </c>
      <c r="B58" s="164"/>
      <c r="C58" s="164"/>
      <c r="D58" s="164"/>
      <c r="E58" s="165"/>
      <c r="F58" s="172">
        <v>2496</v>
      </c>
      <c r="G58" s="173" t="s">
        <v>240</v>
      </c>
      <c r="H58" s="174">
        <v>9500</v>
      </c>
      <c r="I58" s="175">
        <f t="shared" si="2"/>
        <v>23712000</v>
      </c>
      <c r="J58" s="172">
        <v>2496</v>
      </c>
      <c r="K58" s="173" t="s">
        <v>240</v>
      </c>
      <c r="L58" s="174">
        <v>9500</v>
      </c>
      <c r="M58" s="357">
        <f t="shared" si="3"/>
        <v>23712000</v>
      </c>
      <c r="N58" s="362"/>
      <c r="O58" s="368"/>
    </row>
    <row r="59" spans="1:15">
      <c r="A59" s="844" t="s">
        <v>238</v>
      </c>
      <c r="B59" s="845"/>
      <c r="C59" s="845"/>
      <c r="D59" s="845"/>
      <c r="E59" s="846"/>
      <c r="F59" s="172">
        <v>528</v>
      </c>
      <c r="G59" s="173" t="s">
        <v>240</v>
      </c>
      <c r="H59" s="174">
        <v>9500</v>
      </c>
      <c r="I59" s="175">
        <f t="shared" si="2"/>
        <v>5016000</v>
      </c>
      <c r="J59" s="172">
        <v>528</v>
      </c>
      <c r="K59" s="173" t="s">
        <v>240</v>
      </c>
      <c r="L59" s="174">
        <v>9500</v>
      </c>
      <c r="M59" s="357">
        <f t="shared" si="3"/>
        <v>5016000</v>
      </c>
      <c r="N59" s="362"/>
      <c r="O59" s="368"/>
    </row>
    <row r="60" spans="1:15">
      <c r="A60" s="163" t="s">
        <v>154</v>
      </c>
      <c r="B60" s="164"/>
      <c r="C60" s="164"/>
      <c r="D60" s="164"/>
      <c r="E60" s="165"/>
      <c r="F60" s="172"/>
      <c r="G60" s="173"/>
      <c r="H60" s="174"/>
      <c r="I60" s="169">
        <f>SUM(I61)</f>
        <v>54386000</v>
      </c>
      <c r="J60" s="172"/>
      <c r="K60" s="173"/>
      <c r="L60" s="174"/>
      <c r="M60" s="356">
        <f>SUM(M61)</f>
        <v>54386000</v>
      </c>
      <c r="N60" s="362"/>
      <c r="O60" s="368">
        <f t="shared" ref="O60:O66" si="4">N60/M60*100%</f>
        <v>0</v>
      </c>
    </row>
    <row r="61" spans="1:15">
      <c r="A61" s="163" t="s">
        <v>156</v>
      </c>
      <c r="B61" s="164"/>
      <c r="C61" s="164"/>
      <c r="D61" s="164"/>
      <c r="E61" s="165"/>
      <c r="F61" s="172"/>
      <c r="G61" s="173"/>
      <c r="H61" s="174"/>
      <c r="I61" s="175">
        <f>SUM(I62:I66)</f>
        <v>54386000</v>
      </c>
      <c r="J61" s="172"/>
      <c r="K61" s="173"/>
      <c r="L61" s="174"/>
      <c r="M61" s="357">
        <f>SUM(M62:M66)</f>
        <v>54386000</v>
      </c>
      <c r="N61" s="362"/>
      <c r="O61" s="368"/>
    </row>
    <row r="62" spans="1:15">
      <c r="A62" s="539" t="s">
        <v>157</v>
      </c>
      <c r="B62" s="164"/>
      <c r="C62" s="164"/>
      <c r="D62" s="164"/>
      <c r="E62" s="165"/>
      <c r="F62" s="177">
        <v>25</v>
      </c>
      <c r="G62" s="173" t="s">
        <v>142</v>
      </c>
      <c r="H62" s="174">
        <v>600000</v>
      </c>
      <c r="I62" s="175">
        <f>F62*H62</f>
        <v>15000000</v>
      </c>
      <c r="J62" s="177">
        <v>25</v>
      </c>
      <c r="K62" s="173" t="s">
        <v>142</v>
      </c>
      <c r="L62" s="174">
        <v>600000</v>
      </c>
      <c r="M62" s="357">
        <f>J62*L62</f>
        <v>15000000</v>
      </c>
      <c r="N62" s="362">
        <f t="shared" ref="N62:N65" si="5">M62-I62</f>
        <v>0</v>
      </c>
      <c r="O62" s="368"/>
    </row>
    <row r="63" spans="1:15">
      <c r="A63" s="844" t="s">
        <v>158</v>
      </c>
      <c r="B63" s="847"/>
      <c r="C63" s="847"/>
      <c r="D63" s="541"/>
      <c r="E63" s="179"/>
      <c r="F63" s="172">
        <v>17</v>
      </c>
      <c r="G63" s="173" t="s">
        <v>142</v>
      </c>
      <c r="H63" s="174">
        <v>630000</v>
      </c>
      <c r="I63" s="175">
        <f>F63*H63</f>
        <v>10710000</v>
      </c>
      <c r="J63" s="172">
        <v>17</v>
      </c>
      <c r="K63" s="173" t="s">
        <v>142</v>
      </c>
      <c r="L63" s="174">
        <v>630000</v>
      </c>
      <c r="M63" s="357">
        <f>J63*L63</f>
        <v>10710000</v>
      </c>
      <c r="N63" s="362">
        <f t="shared" si="5"/>
        <v>0</v>
      </c>
      <c r="O63" s="368">
        <f t="shared" si="4"/>
        <v>0</v>
      </c>
    </row>
    <row r="64" spans="1:15">
      <c r="A64" s="539" t="s">
        <v>159</v>
      </c>
      <c r="B64" s="541"/>
      <c r="C64" s="541"/>
      <c r="D64" s="541"/>
      <c r="E64" s="179"/>
      <c r="F64" s="172">
        <v>19</v>
      </c>
      <c r="G64" s="173" t="s">
        <v>142</v>
      </c>
      <c r="H64" s="174">
        <v>630000</v>
      </c>
      <c r="I64" s="175">
        <f>F64*H64</f>
        <v>11970000</v>
      </c>
      <c r="J64" s="172">
        <v>19</v>
      </c>
      <c r="K64" s="173" t="s">
        <v>142</v>
      </c>
      <c r="L64" s="174">
        <v>630000</v>
      </c>
      <c r="M64" s="357">
        <f>J64*L64</f>
        <v>11970000</v>
      </c>
      <c r="N64" s="362">
        <f t="shared" si="5"/>
        <v>0</v>
      </c>
      <c r="O64" s="368"/>
    </row>
    <row r="65" spans="1:15">
      <c r="A65" s="539" t="s">
        <v>160</v>
      </c>
      <c r="B65" s="541"/>
      <c r="C65" s="541"/>
      <c r="D65" s="541"/>
      <c r="E65" s="179"/>
      <c r="F65" s="172">
        <v>19</v>
      </c>
      <c r="G65" s="173" t="s">
        <v>142</v>
      </c>
      <c r="H65" s="174">
        <v>530000</v>
      </c>
      <c r="I65" s="175">
        <f>F65*H65</f>
        <v>10070000</v>
      </c>
      <c r="J65" s="172">
        <v>19</v>
      </c>
      <c r="K65" s="173" t="s">
        <v>142</v>
      </c>
      <c r="L65" s="174">
        <v>530000</v>
      </c>
      <c r="M65" s="357">
        <f>J65*L65</f>
        <v>10070000</v>
      </c>
      <c r="N65" s="362">
        <f t="shared" si="5"/>
        <v>0</v>
      </c>
      <c r="O65" s="368">
        <f t="shared" si="4"/>
        <v>0</v>
      </c>
    </row>
    <row r="66" spans="1:15" ht="15.75" thickBot="1">
      <c r="A66" s="539" t="s">
        <v>161</v>
      </c>
      <c r="B66" s="164"/>
      <c r="C66" s="164"/>
      <c r="D66" s="164"/>
      <c r="E66" s="165"/>
      <c r="F66" s="180">
        <v>1</v>
      </c>
      <c r="G66" s="181" t="s">
        <v>150</v>
      </c>
      <c r="H66" s="182">
        <v>6636000</v>
      </c>
      <c r="I66" s="175">
        <f>F66*H66</f>
        <v>6636000</v>
      </c>
      <c r="J66" s="180">
        <v>1</v>
      </c>
      <c r="K66" s="181" t="s">
        <v>150</v>
      </c>
      <c r="L66" s="182">
        <v>6636000</v>
      </c>
      <c r="M66" s="357">
        <f>J66*L66</f>
        <v>6636000</v>
      </c>
      <c r="N66" s="363"/>
      <c r="O66" s="369">
        <f t="shared" si="4"/>
        <v>0</v>
      </c>
    </row>
    <row r="67" spans="1:15" ht="15.75" thickBot="1">
      <c r="A67"/>
      <c r="B67"/>
      <c r="C67"/>
      <c r="D67"/>
      <c r="E67"/>
      <c r="F67"/>
      <c r="G67"/>
      <c r="H67"/>
      <c r="I67" s="108">
        <f>I31</f>
        <v>430000000</v>
      </c>
      <c r="J67" s="851" t="s">
        <v>45</v>
      </c>
      <c r="K67" s="852"/>
      <c r="L67" s="853"/>
      <c r="M67" s="108">
        <f>M31</f>
        <v>472695000</v>
      </c>
      <c r="N67" s="359">
        <f>M67-I67</f>
        <v>42695000</v>
      </c>
      <c r="O67" s="365">
        <f>N67*100%/M67</f>
        <v>9.0322512402289001E-2</v>
      </c>
    </row>
    <row r="68" spans="1:1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9"/>
      <c r="M68" s="68"/>
      <c r="N68" s="605"/>
      <c r="O68" s="70"/>
    </row>
    <row r="69" spans="1:15">
      <c r="A69" s="72"/>
      <c r="B69" s="679" t="s">
        <v>380</v>
      </c>
      <c r="C69" s="679"/>
      <c r="D69" s="679"/>
      <c r="E69" s="72"/>
      <c r="F69" s="679"/>
      <c r="G69" s="679"/>
      <c r="H69" s="679"/>
      <c r="I69" s="73"/>
      <c r="J69" s="72"/>
      <c r="K69" s="72"/>
      <c r="L69" s="74"/>
      <c r="M69" s="679" t="s">
        <v>421</v>
      </c>
      <c r="N69" s="679"/>
      <c r="O69" s="75"/>
    </row>
    <row r="70" spans="1:15">
      <c r="A70" s="72"/>
      <c r="B70" s="679" t="s">
        <v>377</v>
      </c>
      <c r="C70" s="679"/>
      <c r="D70" s="679"/>
      <c r="E70" s="72"/>
      <c r="F70" s="767"/>
      <c r="G70" s="767"/>
      <c r="H70" s="767"/>
      <c r="I70" s="73"/>
      <c r="J70" s="72"/>
      <c r="K70" s="72"/>
      <c r="L70" s="74"/>
      <c r="M70" s="768" t="s">
        <v>48</v>
      </c>
      <c r="N70" s="768"/>
      <c r="O70" s="76"/>
    </row>
    <row r="71" spans="1:15">
      <c r="A71" s="72"/>
      <c r="B71" s="679" t="s">
        <v>13</v>
      </c>
      <c r="C71" s="679"/>
      <c r="D71" s="679"/>
      <c r="E71" s="72"/>
      <c r="F71" s="767"/>
      <c r="G71" s="767"/>
      <c r="H71" s="767"/>
      <c r="I71" s="72"/>
      <c r="J71" s="72"/>
      <c r="K71" s="72"/>
      <c r="L71" s="74"/>
      <c r="M71" s="768"/>
      <c r="N71" s="768"/>
      <c r="O71" s="76"/>
    </row>
    <row r="72" spans="1:15">
      <c r="A72" s="72"/>
      <c r="B72" s="72"/>
      <c r="C72" s="72"/>
      <c r="D72" s="72"/>
      <c r="E72" s="72"/>
      <c r="F72" s="77"/>
      <c r="G72" s="77"/>
      <c r="H72" s="77"/>
      <c r="I72" s="72"/>
      <c r="J72" s="72"/>
      <c r="K72" s="72"/>
      <c r="L72" s="74"/>
      <c r="M72" s="77"/>
      <c r="N72" s="77"/>
      <c r="O72" s="78"/>
    </row>
    <row r="73" spans="1:15">
      <c r="A73" s="72"/>
      <c r="B73" s="72"/>
      <c r="C73" s="72"/>
      <c r="D73" s="72"/>
      <c r="E73" s="72"/>
      <c r="F73" s="77"/>
      <c r="G73" s="77"/>
      <c r="H73" s="77"/>
      <c r="I73" s="72"/>
      <c r="J73" s="72"/>
      <c r="K73" s="72"/>
      <c r="L73" s="74"/>
      <c r="M73" s="77"/>
      <c r="N73" s="77"/>
      <c r="O73" s="78"/>
    </row>
    <row r="74" spans="1:1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4"/>
      <c r="M74" s="72"/>
      <c r="N74" s="72"/>
      <c r="O74" s="75"/>
    </row>
    <row r="75" spans="1:15">
      <c r="A75" s="72"/>
      <c r="B75" s="678" t="s">
        <v>378</v>
      </c>
      <c r="C75" s="678"/>
      <c r="D75" s="678"/>
      <c r="E75" s="72"/>
      <c r="F75" s="769"/>
      <c r="G75" s="769"/>
      <c r="H75" s="769"/>
      <c r="I75" s="79"/>
      <c r="J75" s="72"/>
      <c r="K75" s="72"/>
      <c r="L75" s="74"/>
      <c r="M75" s="769" t="s">
        <v>117</v>
      </c>
      <c r="N75" s="769"/>
      <c r="O75" s="80"/>
    </row>
    <row r="76" spans="1:15">
      <c r="A76" s="72"/>
      <c r="B76" s="679" t="s">
        <v>379</v>
      </c>
      <c r="C76" s="679"/>
      <c r="D76" s="679"/>
      <c r="E76" s="72"/>
      <c r="F76" s="770"/>
      <c r="G76" s="770"/>
      <c r="H76" s="770"/>
      <c r="I76" s="81"/>
      <c r="J76" s="72"/>
      <c r="K76" s="72"/>
      <c r="L76" s="74"/>
      <c r="M76" s="770" t="s">
        <v>192</v>
      </c>
      <c r="N76" s="770"/>
      <c r="O76" s="82"/>
    </row>
    <row r="77" spans="1:15" ht="15.75" thickBo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5"/>
      <c r="M77" s="84"/>
      <c r="N77" s="84"/>
      <c r="O77" s="86"/>
    </row>
    <row r="79" spans="1:15">
      <c r="G79" s="765"/>
      <c r="H79" s="765"/>
      <c r="I79" s="765"/>
    </row>
    <row r="80" spans="1:15">
      <c r="G80" s="766"/>
      <c r="H80" s="766"/>
      <c r="I80" s="766"/>
    </row>
    <row r="81" spans="3:9">
      <c r="G81" s="19"/>
      <c r="H81" s="19"/>
      <c r="I81" s="19"/>
    </row>
    <row r="82" spans="3:9">
      <c r="C82" s="87"/>
      <c r="D82" s="88"/>
      <c r="E82" s="89"/>
      <c r="F82" s="90"/>
      <c r="G82" s="19"/>
    </row>
    <row r="83" spans="3:9">
      <c r="C83" s="87"/>
      <c r="D83" s="88"/>
      <c r="E83" s="89"/>
      <c r="F83" s="90"/>
      <c r="G83" s="19"/>
    </row>
    <row r="84" spans="3:9">
      <c r="C84" s="87"/>
      <c r="D84" s="88"/>
      <c r="E84" s="89"/>
      <c r="F84" s="90"/>
      <c r="G84" s="19"/>
    </row>
    <row r="85" spans="3:9">
      <c r="C85" s="87"/>
      <c r="D85" s="88"/>
      <c r="E85" s="89"/>
      <c r="F85" s="90"/>
      <c r="G85" s="19"/>
    </row>
  </sheetData>
  <mergeCells count="71">
    <mergeCell ref="L1:M1"/>
    <mergeCell ref="L2:M2"/>
    <mergeCell ref="N2:O2"/>
    <mergeCell ref="N3:O4"/>
    <mergeCell ref="B14:I14"/>
    <mergeCell ref="J14:O14"/>
    <mergeCell ref="B15:E15"/>
    <mergeCell ref="F15:I15"/>
    <mergeCell ref="J15:L15"/>
    <mergeCell ref="M15:O15"/>
    <mergeCell ref="B16:E16"/>
    <mergeCell ref="F16:I16"/>
    <mergeCell ref="J16:L16"/>
    <mergeCell ref="M16:O16"/>
    <mergeCell ref="B17:E17"/>
    <mergeCell ref="F17:I17"/>
    <mergeCell ref="J17:L17"/>
    <mergeCell ref="M17:O17"/>
    <mergeCell ref="B18:E18"/>
    <mergeCell ref="F18:I18"/>
    <mergeCell ref="J18:L18"/>
    <mergeCell ref="M18:O18"/>
    <mergeCell ref="B19:E19"/>
    <mergeCell ref="F19:I19"/>
    <mergeCell ref="J19:L19"/>
    <mergeCell ref="M19:O19"/>
    <mergeCell ref="B20:E20"/>
    <mergeCell ref="F20:I20"/>
    <mergeCell ref="J20:L20"/>
    <mergeCell ref="M20:O20"/>
    <mergeCell ref="B21:E21"/>
    <mergeCell ref="F21:I21"/>
    <mergeCell ref="J21:L21"/>
    <mergeCell ref="M21:O21"/>
    <mergeCell ref="B22:E22"/>
    <mergeCell ref="F22:I22"/>
    <mergeCell ref="J22:L22"/>
    <mergeCell ref="M22:O22"/>
    <mergeCell ref="B23:E23"/>
    <mergeCell ref="F23:I23"/>
    <mergeCell ref="J23:L23"/>
    <mergeCell ref="M23:O23"/>
    <mergeCell ref="A27:E29"/>
    <mergeCell ref="F27:I27"/>
    <mergeCell ref="J27:M27"/>
    <mergeCell ref="N27:O28"/>
    <mergeCell ref="F28:H28"/>
    <mergeCell ref="I28:I29"/>
    <mergeCell ref="B70:D70"/>
    <mergeCell ref="F70:H71"/>
    <mergeCell ref="M70:N71"/>
    <mergeCell ref="B71:D71"/>
    <mergeCell ref="J28:L28"/>
    <mergeCell ref="M28:M29"/>
    <mergeCell ref="A30:E30"/>
    <mergeCell ref="A31:C31"/>
    <mergeCell ref="A33:E33"/>
    <mergeCell ref="A59:E59"/>
    <mergeCell ref="A63:C63"/>
    <mergeCell ref="J67:L67"/>
    <mergeCell ref="B69:D69"/>
    <mergeCell ref="F69:H69"/>
    <mergeCell ref="M69:N69"/>
    <mergeCell ref="G79:I79"/>
    <mergeCell ref="G80:I80"/>
    <mergeCell ref="B75:D75"/>
    <mergeCell ref="F75:H75"/>
    <mergeCell ref="M75:N75"/>
    <mergeCell ref="B76:D76"/>
    <mergeCell ref="F76:H76"/>
    <mergeCell ref="M76:N76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8"/>
  <sheetViews>
    <sheetView tabSelected="1" topLeftCell="A13" workbookViewId="0">
      <selection activeCell="F11" sqref="F11"/>
    </sheetView>
  </sheetViews>
  <sheetFormatPr defaultRowHeight="15"/>
  <cols>
    <col min="1" max="1" width="12.85546875" style="13" customWidth="1"/>
    <col min="2" max="2" width="3.28515625" style="13" customWidth="1"/>
    <col min="3" max="3" width="2.28515625" style="13" customWidth="1"/>
    <col min="4" max="4" width="22.28515625" style="13" customWidth="1"/>
    <col min="5" max="5" width="17.5703125" style="13" customWidth="1"/>
    <col min="6" max="6" width="23.5703125" style="13" customWidth="1"/>
    <col min="7" max="8" width="9.140625" style="670"/>
  </cols>
  <sheetData>
    <row r="1" spans="1:8" s="419" customFormat="1">
      <c r="A1" s="952" t="s">
        <v>455</v>
      </c>
      <c r="B1" s="952"/>
      <c r="C1" s="952"/>
      <c r="D1" s="952"/>
      <c r="E1" s="952"/>
      <c r="F1" s="952"/>
      <c r="G1" s="952"/>
      <c r="H1" s="952"/>
    </row>
    <row r="2" spans="1:8" ht="9" customHeight="1" thickBot="1">
      <c r="A2" s="26"/>
      <c r="B2" s="526"/>
      <c r="C2" s="21"/>
      <c r="D2" s="526"/>
      <c r="E2" s="19"/>
      <c r="F2" s="19"/>
    </row>
    <row r="3" spans="1:8">
      <c r="A3" s="953" t="s">
        <v>28</v>
      </c>
      <c r="B3" s="956" t="s">
        <v>29</v>
      </c>
      <c r="C3" s="957"/>
      <c r="D3" s="957"/>
      <c r="E3" s="957"/>
      <c r="F3" s="958"/>
      <c r="G3" s="951" t="s">
        <v>456</v>
      </c>
      <c r="H3" s="951" t="s">
        <v>457</v>
      </c>
    </row>
    <row r="4" spans="1:8">
      <c r="A4" s="954"/>
      <c r="B4" s="959"/>
      <c r="C4" s="960"/>
      <c r="D4" s="960"/>
      <c r="E4" s="960"/>
      <c r="F4" s="961"/>
      <c r="G4" s="951"/>
      <c r="H4" s="951"/>
    </row>
    <row r="5" spans="1:8">
      <c r="A5" s="955"/>
      <c r="B5" s="962"/>
      <c r="C5" s="963"/>
      <c r="D5" s="963"/>
      <c r="E5" s="963"/>
      <c r="F5" s="964"/>
      <c r="G5" s="951"/>
      <c r="H5" s="951"/>
    </row>
    <row r="6" spans="1:8">
      <c r="A6" s="44">
        <v>1</v>
      </c>
      <c r="B6" s="734">
        <v>2</v>
      </c>
      <c r="C6" s="734"/>
      <c r="D6" s="734"/>
      <c r="E6" s="734"/>
      <c r="F6" s="735"/>
      <c r="G6" s="671">
        <v>3</v>
      </c>
      <c r="H6" s="671">
        <v>4</v>
      </c>
    </row>
    <row r="7" spans="1:8">
      <c r="A7" s="59" t="s">
        <v>181</v>
      </c>
      <c r="B7" s="534" t="s">
        <v>63</v>
      </c>
      <c r="C7" s="535"/>
      <c r="D7" s="535"/>
      <c r="E7" s="535"/>
      <c r="F7" s="667"/>
      <c r="G7" s="671"/>
      <c r="H7" s="671"/>
    </row>
    <row r="8" spans="1:8">
      <c r="A8" s="59" t="s">
        <v>182</v>
      </c>
      <c r="B8" s="534" t="s">
        <v>64</v>
      </c>
      <c r="C8" s="535"/>
      <c r="D8" s="535"/>
      <c r="E8" s="535"/>
      <c r="F8" s="667"/>
      <c r="G8" s="671"/>
      <c r="H8" s="671"/>
    </row>
    <row r="9" spans="1:8">
      <c r="A9" s="59" t="s">
        <v>381</v>
      </c>
      <c r="B9" s="109" t="s">
        <v>65</v>
      </c>
      <c r="C9" s="536"/>
      <c r="D9" s="536"/>
      <c r="E9" s="536"/>
      <c r="F9" s="668"/>
      <c r="G9" s="671"/>
      <c r="H9" s="671"/>
    </row>
    <row r="10" spans="1:8">
      <c r="A10" s="59"/>
      <c r="B10" s="109"/>
      <c r="C10" s="536"/>
      <c r="D10" s="760" t="s">
        <v>67</v>
      </c>
      <c r="E10" s="760"/>
      <c r="F10" s="760"/>
      <c r="G10" s="671">
        <v>1</v>
      </c>
      <c r="H10" s="671" t="s">
        <v>162</v>
      </c>
    </row>
    <row r="11" spans="1:8">
      <c r="A11" s="59"/>
      <c r="B11" s="534"/>
      <c r="C11" s="535"/>
      <c r="D11" s="533" t="s">
        <v>68</v>
      </c>
      <c r="E11" s="535"/>
      <c r="F11" s="667"/>
      <c r="G11" s="671">
        <v>1</v>
      </c>
      <c r="H11" s="671" t="s">
        <v>163</v>
      </c>
    </row>
    <row r="12" spans="1:8">
      <c r="A12" s="59" t="s">
        <v>458</v>
      </c>
      <c r="B12" s="667" t="s">
        <v>459</v>
      </c>
      <c r="C12" s="667"/>
      <c r="D12" s="666"/>
      <c r="E12" s="667"/>
      <c r="F12" s="667"/>
      <c r="G12" s="671"/>
      <c r="H12" s="671"/>
    </row>
    <row r="13" spans="1:8">
      <c r="A13" s="59"/>
      <c r="B13" s="667"/>
      <c r="C13" s="126" t="s">
        <v>460</v>
      </c>
      <c r="D13" s="666"/>
      <c r="E13" s="667"/>
      <c r="F13" s="667"/>
      <c r="G13" s="671">
        <v>1</v>
      </c>
      <c r="H13" s="671" t="s">
        <v>142</v>
      </c>
    </row>
    <row r="14" spans="1:8">
      <c r="A14" s="59" t="s">
        <v>169</v>
      </c>
      <c r="B14" s="535" t="s">
        <v>69</v>
      </c>
      <c r="C14" s="535"/>
      <c r="F14" s="667"/>
      <c r="G14" s="671"/>
      <c r="H14" s="671"/>
    </row>
    <row r="15" spans="1:8">
      <c r="A15" s="59"/>
      <c r="B15" s="607" t="s">
        <v>434</v>
      </c>
      <c r="C15" s="607"/>
      <c r="D15" s="606"/>
      <c r="E15" s="607"/>
      <c r="F15" s="667"/>
      <c r="G15" s="671"/>
      <c r="H15" s="671"/>
    </row>
    <row r="16" spans="1:8">
      <c r="A16" s="59"/>
      <c r="B16" s="607"/>
      <c r="C16" s="607"/>
      <c r="D16" s="606" t="s">
        <v>435</v>
      </c>
      <c r="E16" s="607"/>
      <c r="F16" s="667"/>
      <c r="G16" s="671">
        <v>1</v>
      </c>
      <c r="H16" s="671" t="s">
        <v>162</v>
      </c>
    </row>
    <row r="17" spans="1:8">
      <c r="A17" s="59" t="s">
        <v>184</v>
      </c>
      <c r="B17" s="534" t="s">
        <v>72</v>
      </c>
      <c r="C17" s="535"/>
      <c r="D17" s="535"/>
      <c r="E17" s="535"/>
      <c r="F17" s="667"/>
      <c r="G17" s="671"/>
      <c r="H17" s="671"/>
    </row>
    <row r="18" spans="1:8">
      <c r="A18" s="59"/>
      <c r="B18" s="534" t="s">
        <v>73</v>
      </c>
      <c r="C18" s="535"/>
      <c r="D18" s="535"/>
      <c r="E18" s="535"/>
      <c r="F18" s="667"/>
      <c r="G18" s="671"/>
      <c r="H18" s="671"/>
    </row>
    <row r="19" spans="1:8">
      <c r="A19" s="59"/>
      <c r="B19" s="534"/>
      <c r="C19" s="533" t="s">
        <v>74</v>
      </c>
      <c r="D19" s="536" t="s">
        <v>75</v>
      </c>
      <c r="E19" s="536"/>
      <c r="F19" s="667"/>
      <c r="G19" s="671">
        <v>4</v>
      </c>
      <c r="H19" s="671" t="s">
        <v>162</v>
      </c>
    </row>
    <row r="20" spans="1:8">
      <c r="A20" s="59"/>
      <c r="B20" s="534"/>
      <c r="C20" s="533" t="s">
        <v>66</v>
      </c>
      <c r="D20" s="536" t="s">
        <v>76</v>
      </c>
      <c r="E20" s="536"/>
      <c r="F20" s="667"/>
      <c r="G20" s="671">
        <v>4</v>
      </c>
      <c r="H20" s="671" t="s">
        <v>162</v>
      </c>
    </row>
    <row r="21" spans="1:8">
      <c r="A21" s="59"/>
      <c r="B21" s="534"/>
      <c r="C21" s="126" t="s">
        <v>66</v>
      </c>
      <c r="D21" s="536" t="s">
        <v>77</v>
      </c>
      <c r="E21" s="535"/>
      <c r="F21" s="667"/>
      <c r="G21" s="671">
        <v>7</v>
      </c>
      <c r="H21" s="671" t="s">
        <v>162</v>
      </c>
    </row>
    <row r="22" spans="1:8">
      <c r="A22" s="59" t="s">
        <v>185</v>
      </c>
      <c r="B22" s="534" t="s">
        <v>429</v>
      </c>
      <c r="C22" s="535"/>
      <c r="D22" s="535"/>
      <c r="E22" s="535"/>
      <c r="F22" s="667"/>
      <c r="G22" s="671"/>
      <c r="H22" s="671"/>
    </row>
    <row r="23" spans="1:8">
      <c r="A23" s="59"/>
      <c r="B23" s="109"/>
      <c r="C23" s="533" t="s">
        <v>79</v>
      </c>
      <c r="D23" s="536"/>
      <c r="E23" s="535"/>
      <c r="F23" s="667"/>
      <c r="G23" s="671">
        <v>1</v>
      </c>
      <c r="H23" s="671" t="s">
        <v>163</v>
      </c>
    </row>
    <row r="24" spans="1:8">
      <c r="A24" s="59" t="s">
        <v>187</v>
      </c>
      <c r="B24" s="534"/>
      <c r="C24" s="126" t="s">
        <v>164</v>
      </c>
      <c r="D24" s="535"/>
      <c r="E24" s="535"/>
      <c r="F24" s="667"/>
      <c r="G24" s="671"/>
      <c r="H24" s="671"/>
    </row>
    <row r="25" spans="1:8">
      <c r="A25" s="59" t="s">
        <v>188</v>
      </c>
      <c r="B25" s="534"/>
      <c r="C25" s="533"/>
      <c r="D25" s="536" t="s">
        <v>165</v>
      </c>
      <c r="E25" s="536"/>
      <c r="F25" s="668"/>
      <c r="G25" s="671"/>
      <c r="H25" s="671"/>
    </row>
    <row r="26" spans="1:8">
      <c r="A26" s="59"/>
      <c r="B26" s="534"/>
      <c r="C26" s="533"/>
      <c r="D26" s="533" t="s">
        <v>166</v>
      </c>
      <c r="E26" s="536"/>
      <c r="F26" s="668"/>
      <c r="G26" s="671">
        <v>5</v>
      </c>
      <c r="H26" s="671" t="s">
        <v>162</v>
      </c>
    </row>
    <row r="27" spans="1:8">
      <c r="A27" s="59" t="s">
        <v>186</v>
      </c>
      <c r="B27" s="534" t="s">
        <v>190</v>
      </c>
      <c r="C27" s="535"/>
      <c r="D27" s="535"/>
      <c r="E27" s="535"/>
      <c r="F27" s="667"/>
      <c r="G27" s="671"/>
      <c r="H27" s="671"/>
    </row>
    <row r="28" spans="1:8">
      <c r="A28" s="59" t="s">
        <v>186</v>
      </c>
      <c r="B28" s="109" t="s">
        <v>80</v>
      </c>
      <c r="C28" s="536"/>
      <c r="D28" s="536"/>
      <c r="E28" s="536"/>
      <c r="F28" s="667"/>
      <c r="G28" s="671"/>
      <c r="H28" s="671"/>
    </row>
    <row r="29" spans="1:8">
      <c r="A29" s="59"/>
      <c r="B29" s="534"/>
      <c r="C29" s="533" t="s">
        <v>81</v>
      </c>
      <c r="D29" s="536"/>
      <c r="E29" s="536"/>
      <c r="F29" s="667"/>
      <c r="G29" s="671">
        <v>3</v>
      </c>
      <c r="H29" s="671" t="s">
        <v>162</v>
      </c>
    </row>
    <row r="30" spans="1:8">
      <c r="A30" s="59"/>
      <c r="B30" s="534"/>
      <c r="C30" s="533" t="s">
        <v>82</v>
      </c>
      <c r="D30" s="536"/>
      <c r="E30" s="536"/>
      <c r="F30" s="667"/>
      <c r="G30" s="671">
        <v>2</v>
      </c>
      <c r="H30" s="671" t="s">
        <v>162</v>
      </c>
    </row>
    <row r="31" spans="1:8">
      <c r="A31" s="59" t="s">
        <v>189</v>
      </c>
      <c r="B31" s="534" t="s">
        <v>83</v>
      </c>
      <c r="C31" s="535"/>
      <c r="D31" s="535"/>
      <c r="E31" s="535"/>
      <c r="F31" s="667"/>
      <c r="G31" s="671"/>
      <c r="H31" s="671"/>
    </row>
    <row r="32" spans="1:8" ht="15" customHeight="1">
      <c r="A32" s="59"/>
      <c r="B32" s="109"/>
      <c r="C32" s="533" t="s">
        <v>84</v>
      </c>
      <c r="D32" s="536"/>
      <c r="E32" s="536"/>
      <c r="F32" s="667"/>
      <c r="G32" s="671">
        <v>5</v>
      </c>
      <c r="H32" s="671" t="s">
        <v>162</v>
      </c>
    </row>
    <row r="33" spans="1:8">
      <c r="A33" s="59" t="s">
        <v>168</v>
      </c>
      <c r="B33" s="191" t="s">
        <v>85</v>
      </c>
      <c r="C33" s="193"/>
      <c r="D33" s="193"/>
      <c r="E33" s="193"/>
      <c r="F33" s="95"/>
      <c r="G33" s="671"/>
      <c r="H33" s="671"/>
    </row>
    <row r="34" spans="1:8">
      <c r="A34" s="59" t="s">
        <v>170</v>
      </c>
      <c r="B34" s="191" t="s">
        <v>86</v>
      </c>
      <c r="C34" s="194"/>
      <c r="D34" s="194"/>
      <c r="E34" s="194"/>
      <c r="F34" s="130"/>
      <c r="G34" s="671"/>
      <c r="H34" s="671"/>
    </row>
    <row r="35" spans="1:8">
      <c r="A35" s="59"/>
      <c r="B35" s="100"/>
      <c r="C35" s="103" t="s">
        <v>87</v>
      </c>
      <c r="D35" s="99"/>
      <c r="E35" s="536"/>
      <c r="F35" s="536"/>
      <c r="G35" s="671">
        <v>3</v>
      </c>
      <c r="H35" s="671" t="s">
        <v>162</v>
      </c>
    </row>
    <row r="36" spans="1:8">
      <c r="A36" s="56"/>
      <c r="B36" s="132"/>
      <c r="C36" s="130" t="s">
        <v>88</v>
      </c>
      <c r="D36" s="99"/>
      <c r="E36" s="99"/>
      <c r="F36" s="99"/>
      <c r="G36" s="671">
        <v>8</v>
      </c>
      <c r="H36" s="671" t="s">
        <v>162</v>
      </c>
    </row>
    <row r="37" spans="1:8">
      <c r="A37" s="59"/>
      <c r="B37" s="101"/>
      <c r="C37" s="130" t="s">
        <v>89</v>
      </c>
      <c r="D37" s="99"/>
      <c r="E37" s="102"/>
      <c r="F37" s="102"/>
      <c r="G37" s="671">
        <v>6</v>
      </c>
      <c r="H37" s="671" t="s">
        <v>162</v>
      </c>
    </row>
    <row r="38" spans="1:8">
      <c r="A38" s="59" t="s">
        <v>171</v>
      </c>
      <c r="B38" s="191" t="s">
        <v>90</v>
      </c>
      <c r="C38" s="192"/>
      <c r="D38" s="192"/>
      <c r="E38" s="535"/>
      <c r="F38" s="535"/>
      <c r="G38" s="671"/>
      <c r="H38" s="671"/>
    </row>
    <row r="39" spans="1:8">
      <c r="A39" s="59"/>
      <c r="B39" s="754" t="s">
        <v>91</v>
      </c>
      <c r="C39" s="755"/>
      <c r="D39" s="755"/>
      <c r="E39" s="755"/>
      <c r="F39" s="755"/>
      <c r="G39" s="671">
        <v>3</v>
      </c>
      <c r="H39" s="671" t="s">
        <v>162</v>
      </c>
    </row>
    <row r="40" spans="1:8">
      <c r="A40" s="59"/>
      <c r="B40" s="754" t="s">
        <v>92</v>
      </c>
      <c r="C40" s="755"/>
      <c r="D40" s="755"/>
      <c r="E40" s="755"/>
      <c r="F40" s="755"/>
      <c r="G40" s="671">
        <v>8</v>
      </c>
      <c r="H40" s="671" t="s">
        <v>162</v>
      </c>
    </row>
    <row r="41" spans="1:8">
      <c r="A41" s="59"/>
      <c r="B41" s="754" t="s">
        <v>93</v>
      </c>
      <c r="C41" s="755"/>
      <c r="D41" s="755"/>
      <c r="E41" s="755"/>
      <c r="F41" s="755"/>
      <c r="G41" s="671">
        <v>6</v>
      </c>
      <c r="H41" s="671" t="s">
        <v>162</v>
      </c>
    </row>
    <row r="42" spans="1:8">
      <c r="A42" s="59" t="s">
        <v>172</v>
      </c>
      <c r="B42" s="128" t="s">
        <v>173</v>
      </c>
      <c r="C42" s="126"/>
      <c r="D42" s="535"/>
      <c r="E42" s="95"/>
      <c r="F42" s="95"/>
      <c r="G42" s="671"/>
      <c r="H42" s="671"/>
    </row>
    <row r="43" spans="1:8">
      <c r="A43" s="59"/>
      <c r="B43" s="128"/>
      <c r="C43" s="533" t="s">
        <v>174</v>
      </c>
      <c r="D43" s="536"/>
      <c r="E43" s="95"/>
      <c r="F43" s="95"/>
      <c r="G43" s="671">
        <v>2</v>
      </c>
      <c r="H43" s="671" t="s">
        <v>162</v>
      </c>
    </row>
    <row r="44" spans="1:8">
      <c r="A44" s="59"/>
      <c r="B44" s="764" t="s">
        <v>430</v>
      </c>
      <c r="C44" s="762"/>
      <c r="D44" s="762"/>
      <c r="E44" s="762"/>
      <c r="F44" s="95"/>
      <c r="G44" s="671"/>
      <c r="H44" s="671"/>
    </row>
    <row r="45" spans="1:8">
      <c r="A45" s="59"/>
      <c r="B45" s="109"/>
      <c r="C45" s="755" t="s">
        <v>431</v>
      </c>
      <c r="D45" s="762"/>
      <c r="E45" s="607"/>
      <c r="F45" s="95"/>
      <c r="G45" s="671">
        <v>30</v>
      </c>
      <c r="H45" s="671" t="s">
        <v>162</v>
      </c>
    </row>
    <row r="46" spans="1:8">
      <c r="A46" s="59" t="s">
        <v>175</v>
      </c>
      <c r="B46" s="757" t="s">
        <v>94</v>
      </c>
      <c r="C46" s="758"/>
      <c r="D46" s="758"/>
      <c r="E46" s="758"/>
      <c r="F46" s="758"/>
      <c r="G46" s="671"/>
      <c r="H46" s="671"/>
    </row>
    <row r="47" spans="1:8">
      <c r="A47" s="59" t="s">
        <v>175</v>
      </c>
      <c r="B47" s="109" t="s">
        <v>176</v>
      </c>
      <c r="C47" s="536"/>
      <c r="D47" s="536"/>
      <c r="E47" s="536"/>
      <c r="F47" s="668"/>
      <c r="G47" s="671"/>
      <c r="H47" s="671"/>
    </row>
    <row r="48" spans="1:8">
      <c r="B48" s="754" t="s">
        <v>95</v>
      </c>
      <c r="C48" s="762"/>
      <c r="D48" s="762"/>
      <c r="E48" s="762"/>
      <c r="F48" s="762"/>
      <c r="G48" s="671">
        <v>1</v>
      </c>
      <c r="H48" s="671" t="s">
        <v>162</v>
      </c>
    </row>
    <row r="49" spans="1:8" ht="15.75" thickBot="1">
      <c r="A49" s="59"/>
      <c r="B49" s="532"/>
      <c r="C49" s="536"/>
      <c r="D49" s="536"/>
      <c r="E49" s="536"/>
      <c r="F49" s="668"/>
      <c r="G49" s="671"/>
      <c r="H49" s="671"/>
    </row>
    <row r="50" spans="1:8" ht="15.75" thickBot="1">
      <c r="A50" s="748"/>
      <c r="B50" s="749"/>
      <c r="C50" s="749"/>
      <c r="D50" s="749"/>
      <c r="E50" s="749"/>
      <c r="F50" s="749"/>
      <c r="G50" s="671"/>
      <c r="H50" s="671"/>
    </row>
    <row r="51" spans="1:8">
      <c r="A51" s="67"/>
      <c r="B51" s="68"/>
      <c r="C51" s="68"/>
      <c r="D51" s="68"/>
      <c r="E51" s="68"/>
      <c r="F51" s="68"/>
    </row>
    <row r="52" spans="1:8" s="419" customFormat="1">
      <c r="A52" s="72"/>
      <c r="B52" s="679"/>
      <c r="C52" s="679"/>
      <c r="D52" s="679"/>
      <c r="E52" s="72"/>
      <c r="F52" s="72"/>
      <c r="G52" s="669"/>
      <c r="H52" s="669"/>
    </row>
    <row r="53" spans="1:8" s="419" customFormat="1">
      <c r="A53" s="72"/>
      <c r="B53" s="679"/>
      <c r="C53" s="679"/>
      <c r="D53" s="679"/>
      <c r="E53" s="72"/>
      <c r="F53" s="72"/>
      <c r="G53" s="669"/>
      <c r="H53" s="669"/>
    </row>
    <row r="54" spans="1:8" s="419" customFormat="1">
      <c r="A54" s="72"/>
      <c r="B54" s="679"/>
      <c r="C54" s="679"/>
      <c r="D54" s="679"/>
      <c r="E54" s="72"/>
      <c r="F54" s="72"/>
      <c r="G54" s="669"/>
      <c r="H54" s="669"/>
    </row>
    <row r="55" spans="1:8" s="419" customFormat="1">
      <c r="A55" s="72"/>
      <c r="B55" s="72"/>
      <c r="C55" s="72"/>
      <c r="D55" s="72"/>
      <c r="E55" s="72"/>
      <c r="F55" s="72"/>
      <c r="G55" s="669"/>
      <c r="H55" s="669"/>
    </row>
    <row r="56" spans="1:8" s="419" customFormat="1">
      <c r="A56" s="72"/>
      <c r="B56" s="72"/>
      <c r="C56" s="72"/>
      <c r="D56" s="72"/>
      <c r="E56" s="72"/>
      <c r="F56" s="72"/>
      <c r="G56" s="669"/>
      <c r="H56" s="669"/>
    </row>
    <row r="57" spans="1:8" s="419" customFormat="1">
      <c r="A57" s="72"/>
      <c r="B57" s="72"/>
      <c r="C57" s="72"/>
      <c r="D57" s="72"/>
      <c r="E57" s="72"/>
      <c r="F57" s="72"/>
      <c r="G57" s="669"/>
      <c r="H57" s="669"/>
    </row>
    <row r="58" spans="1:8" s="419" customFormat="1">
      <c r="A58" s="72"/>
      <c r="B58" s="678"/>
      <c r="C58" s="678"/>
      <c r="D58" s="678"/>
      <c r="E58" s="72"/>
      <c r="F58" s="72"/>
      <c r="G58" s="669"/>
      <c r="H58" s="669"/>
    </row>
    <row r="59" spans="1:8" s="419" customFormat="1">
      <c r="A59" s="72"/>
      <c r="B59" s="679"/>
      <c r="C59" s="679"/>
      <c r="D59" s="679"/>
      <c r="E59" s="72"/>
      <c r="F59" s="72"/>
      <c r="G59" s="669"/>
      <c r="H59" s="669"/>
    </row>
    <row r="60" spans="1:8" s="419" customFormat="1">
      <c r="A60" s="72"/>
      <c r="B60" s="72"/>
      <c r="C60" s="72"/>
      <c r="D60" s="72"/>
      <c r="E60" s="72"/>
      <c r="F60" s="72"/>
      <c r="G60" s="669"/>
      <c r="H60" s="669"/>
    </row>
    <row r="65" spans="4:6">
      <c r="D65" s="87"/>
      <c r="E65" s="88"/>
      <c r="F65" s="89"/>
    </row>
    <row r="66" spans="4:6">
      <c r="D66" s="87"/>
      <c r="E66" s="88"/>
      <c r="F66" s="89"/>
    </row>
    <row r="67" spans="4:6">
      <c r="D67" s="87"/>
      <c r="E67" s="88"/>
      <c r="F67" s="89"/>
    </row>
    <row r="68" spans="4:6">
      <c r="D68" s="87"/>
      <c r="E68" s="88"/>
      <c r="F68" s="89"/>
    </row>
  </sheetData>
  <mergeCells count="20">
    <mergeCell ref="B3:F5"/>
    <mergeCell ref="B6:F6"/>
    <mergeCell ref="D10:F10"/>
    <mergeCell ref="B39:F39"/>
    <mergeCell ref="B59:D59"/>
    <mergeCell ref="G3:G5"/>
    <mergeCell ref="H3:H5"/>
    <mergeCell ref="A1:H1"/>
    <mergeCell ref="B58:D58"/>
    <mergeCell ref="B41:F41"/>
    <mergeCell ref="B46:F46"/>
    <mergeCell ref="B48:F48"/>
    <mergeCell ref="A50:F50"/>
    <mergeCell ref="B52:D52"/>
    <mergeCell ref="B53:D53"/>
    <mergeCell ref="B54:D54"/>
    <mergeCell ref="B44:E44"/>
    <mergeCell ref="C45:D45"/>
    <mergeCell ref="B40:F40"/>
    <mergeCell ref="A3:A5"/>
  </mergeCells>
  <pageMargins left="0.70866141732283472" right="0.70866141732283472" top="0.74803149606299213" bottom="0.74803149606299213" header="0.31496062992125984" footer="0.31496062992125984"/>
  <pageSetup paperSize="5" scale="8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pengadaan</vt:lpstr>
      <vt:lpstr>bmd</vt:lpstr>
      <vt:lpstr>pemeliharaan</vt:lpstr>
      <vt:lpstr>sppd</vt:lpstr>
      <vt:lpstr>REHAB</vt:lpstr>
      <vt:lpstr>plyanan</vt:lpstr>
      <vt:lpstr>dok</vt:lpstr>
      <vt:lpstr>pemelihraan 10 unit</vt:lpstr>
      <vt:lpstr>pngadaan 10</vt:lpstr>
      <vt:lpstr>rehab versi perubhan</vt:lpstr>
      <vt:lpstr>bmd!Print_Area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User</cp:lastModifiedBy>
  <cp:lastPrinted>2019-09-04T05:09:47Z</cp:lastPrinted>
  <dcterms:created xsi:type="dcterms:W3CDTF">2018-07-24T07:13:44Z</dcterms:created>
  <dcterms:modified xsi:type="dcterms:W3CDTF">2019-09-14T01:56:53Z</dcterms:modified>
</cp:coreProperties>
</file>