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7520" windowHeight="8010"/>
  </bookViews>
  <sheets>
    <sheet name="Sheet1" sheetId="1" r:id="rId1"/>
  </sheets>
  <definedNames>
    <definedName name="_xlnm.Print_Area" localSheetId="0">Sheet1!$A$1:$M$77</definedName>
    <definedName name="_xlnm.Print_Titles" localSheetId="0">Sheet1!$6:$10</definedName>
  </definedNames>
  <calcPr calcId="144525"/>
</workbook>
</file>

<file path=xl/calcChain.xml><?xml version="1.0" encoding="utf-8"?>
<calcChain xmlns="http://schemas.openxmlformats.org/spreadsheetml/2006/main">
  <c r="I27" i="1" l="1"/>
  <c r="I54" i="1"/>
  <c r="I48" i="1"/>
  <c r="I43" i="1"/>
  <c r="I38" i="1"/>
  <c r="I31" i="1"/>
  <c r="C31" i="1"/>
  <c r="C17" i="1" s="1"/>
  <c r="I18" i="1"/>
  <c r="C18" i="1"/>
  <c r="C27" i="1"/>
  <c r="C38" i="1"/>
  <c r="C43" i="1"/>
  <c r="C48" i="1"/>
  <c r="C54" i="1"/>
  <c r="K52" i="1"/>
  <c r="L52" i="1" s="1"/>
  <c r="J52" i="1"/>
  <c r="F52" i="1"/>
  <c r="H52" i="1" s="1"/>
  <c r="K36" i="1"/>
  <c r="L36" i="1" s="1"/>
  <c r="J36" i="1"/>
  <c r="F36" i="1"/>
  <c r="H36" i="1" s="1"/>
  <c r="K35" i="1"/>
  <c r="L35" i="1" s="1"/>
  <c r="J35" i="1"/>
  <c r="F35" i="1"/>
  <c r="G35" i="1" s="1"/>
  <c r="K34" i="1"/>
  <c r="L34" i="1" s="1"/>
  <c r="J34" i="1"/>
  <c r="F34" i="1"/>
  <c r="H34" i="1" s="1"/>
  <c r="K33" i="1"/>
  <c r="L33" i="1" s="1"/>
  <c r="J33" i="1"/>
  <c r="F33" i="1"/>
  <c r="H33" i="1" s="1"/>
  <c r="K32" i="1"/>
  <c r="L32" i="1" s="1"/>
  <c r="J32" i="1"/>
  <c r="F32" i="1"/>
  <c r="H32" i="1" s="1"/>
  <c r="I17" i="1" l="1"/>
  <c r="F17" i="1" s="1"/>
  <c r="K48" i="1"/>
  <c r="K31" i="1"/>
  <c r="G52" i="1"/>
  <c r="H35" i="1"/>
  <c r="G33" i="1"/>
  <c r="G32" i="1"/>
  <c r="G34" i="1"/>
  <c r="G36" i="1"/>
  <c r="K28" i="1"/>
  <c r="K19" i="1"/>
  <c r="K50" i="1"/>
  <c r="L50" i="1" s="1"/>
  <c r="J50" i="1"/>
  <c r="F50" i="1"/>
  <c r="H50" i="1" s="1"/>
  <c r="J28" i="1"/>
  <c r="F28" i="1"/>
  <c r="H28" i="1" s="1"/>
  <c r="L28" i="1" l="1"/>
  <c r="I13" i="1"/>
  <c r="G50" i="1"/>
  <c r="G28" i="1"/>
  <c r="K11" i="1" l="1"/>
  <c r="L11" i="1" s="1"/>
  <c r="J11" i="1"/>
  <c r="F11" i="1"/>
  <c r="H11" i="1" s="1"/>
  <c r="K56" i="1"/>
  <c r="L56" i="1" s="1"/>
  <c r="J56" i="1"/>
  <c r="F56" i="1"/>
  <c r="G56" i="1" s="1"/>
  <c r="K51" i="1"/>
  <c r="L51" i="1" s="1"/>
  <c r="J51" i="1"/>
  <c r="F51" i="1"/>
  <c r="H51" i="1" s="1"/>
  <c r="K49" i="1"/>
  <c r="J49" i="1"/>
  <c r="F49" i="1"/>
  <c r="H49" i="1" s="1"/>
  <c r="K29" i="1"/>
  <c r="J29" i="1"/>
  <c r="F29" i="1"/>
  <c r="H29" i="1" s="1"/>
  <c r="K27" i="1" l="1"/>
  <c r="J48" i="1"/>
  <c r="L48" i="1"/>
  <c r="G11" i="1"/>
  <c r="H56" i="1"/>
  <c r="G49" i="1"/>
  <c r="L49" i="1"/>
  <c r="F48" i="1"/>
  <c r="H48" i="1" s="1"/>
  <c r="G51" i="1"/>
  <c r="G29" i="1"/>
  <c r="L29" i="1"/>
  <c r="F19" i="1"/>
  <c r="H19" i="1" s="1"/>
  <c r="F20" i="1"/>
  <c r="F21" i="1"/>
  <c r="F22" i="1"/>
  <c r="F23" i="1"/>
  <c r="F24" i="1"/>
  <c r="F25" i="1"/>
  <c r="K41" i="1"/>
  <c r="L41" i="1" s="1"/>
  <c r="J41" i="1"/>
  <c r="F41" i="1"/>
  <c r="G41" i="1" s="1"/>
  <c r="J17" i="1" l="1"/>
  <c r="G48" i="1"/>
  <c r="H41" i="1"/>
  <c r="H17" i="1" l="1"/>
  <c r="G17" i="1"/>
  <c r="F55" i="1" l="1"/>
  <c r="G55" i="1" s="1"/>
  <c r="F46" i="1"/>
  <c r="G46" i="1" s="1"/>
  <c r="F45" i="1"/>
  <c r="H45" i="1" s="1"/>
  <c r="F44" i="1"/>
  <c r="H44" i="1" s="1"/>
  <c r="F40" i="1"/>
  <c r="G40" i="1" s="1"/>
  <c r="F39" i="1"/>
  <c r="H39" i="1" s="1"/>
  <c r="F15" i="1"/>
  <c r="G15" i="1" s="1"/>
  <c r="G25" i="1"/>
  <c r="H24" i="1"/>
  <c r="G23" i="1"/>
  <c r="H22" i="1"/>
  <c r="G21" i="1"/>
  <c r="G20" i="1"/>
  <c r="G19" i="1"/>
  <c r="J55" i="1"/>
  <c r="J46" i="1"/>
  <c r="J45" i="1"/>
  <c r="J44" i="1"/>
  <c r="J40" i="1"/>
  <c r="J39" i="1"/>
  <c r="J25" i="1"/>
  <c r="J24" i="1"/>
  <c r="J23" i="1"/>
  <c r="J22" i="1"/>
  <c r="J21" i="1"/>
  <c r="J20" i="1"/>
  <c r="J19" i="1"/>
  <c r="J15" i="1"/>
  <c r="K15" i="1"/>
  <c r="L19" i="1"/>
  <c r="K20" i="1"/>
  <c r="K21" i="1"/>
  <c r="L21" i="1" s="1"/>
  <c r="K22" i="1"/>
  <c r="L22" i="1" s="1"/>
  <c r="K23" i="1"/>
  <c r="L23" i="1" s="1"/>
  <c r="K24" i="1"/>
  <c r="L24" i="1" s="1"/>
  <c r="K25" i="1"/>
  <c r="L25" i="1" s="1"/>
  <c r="K39" i="1"/>
  <c r="K40" i="1"/>
  <c r="L40" i="1" s="1"/>
  <c r="K44" i="1"/>
  <c r="K45" i="1"/>
  <c r="L45" i="1" s="1"/>
  <c r="K46" i="1"/>
  <c r="K55" i="1"/>
  <c r="K54" i="1" s="1"/>
  <c r="L46" i="1" l="1"/>
  <c r="K43" i="1"/>
  <c r="L43" i="1" s="1"/>
  <c r="K38" i="1"/>
  <c r="L38" i="1" s="1"/>
  <c r="K18" i="1"/>
  <c r="L54" i="1"/>
  <c r="L44" i="1"/>
  <c r="L20" i="1"/>
  <c r="L15" i="1"/>
  <c r="C13" i="1"/>
  <c r="J13" i="1" s="1"/>
  <c r="L39" i="1"/>
  <c r="F27" i="1"/>
  <c r="J27" i="1"/>
  <c r="J31" i="1"/>
  <c r="G45" i="1"/>
  <c r="H40" i="1"/>
  <c r="H46" i="1"/>
  <c r="F38" i="1"/>
  <c r="H38" i="1" s="1"/>
  <c r="G39" i="1"/>
  <c r="J38" i="1"/>
  <c r="G24" i="1"/>
  <c r="F18" i="1"/>
  <c r="G18" i="1" s="1"/>
  <c r="F43" i="1"/>
  <c r="G43" i="1" s="1"/>
  <c r="F54" i="1"/>
  <c r="J54" i="1"/>
  <c r="L55" i="1"/>
  <c r="F31" i="1"/>
  <c r="H31" i="1" s="1"/>
  <c r="H55" i="1"/>
  <c r="J43" i="1"/>
  <c r="G44" i="1"/>
  <c r="J18" i="1"/>
  <c r="H15" i="1"/>
  <c r="G22" i="1"/>
  <c r="H20" i="1"/>
  <c r="H25" i="1"/>
  <c r="H23" i="1"/>
  <c r="H21" i="1"/>
  <c r="K17" i="1" l="1"/>
  <c r="K13" i="1" s="1"/>
  <c r="H43" i="1"/>
  <c r="G38" i="1"/>
  <c r="H27" i="1"/>
  <c r="G27" i="1"/>
  <c r="L31" i="1"/>
  <c r="L27" i="1"/>
  <c r="L18" i="1"/>
  <c r="H18" i="1"/>
  <c r="H54" i="1"/>
  <c r="G54" i="1"/>
  <c r="G31" i="1"/>
  <c r="F13" i="1" l="1"/>
  <c r="L17" i="1"/>
  <c r="L13" i="1"/>
  <c r="H13" i="1" l="1"/>
  <c r="G13" i="1"/>
</calcChain>
</file>

<file path=xl/sharedStrings.xml><?xml version="1.0" encoding="utf-8"?>
<sst xmlns="http://schemas.openxmlformats.org/spreadsheetml/2006/main" count="83" uniqueCount="82">
  <si>
    <t xml:space="preserve">LAPORAN REKAPITULASI KEMAJUAN PELAKSANAAN KEGIATAN SATUAN KERJA PERANGKAT DAERAH </t>
  </si>
  <si>
    <t>NO</t>
  </si>
  <si>
    <t xml:space="preserve">URAIAN </t>
  </si>
  <si>
    <t xml:space="preserve">ANGGARAN </t>
  </si>
  <si>
    <t>BOBOT (%)</t>
  </si>
  <si>
    <t>REALISASI S/D BULAN INI</t>
  </si>
  <si>
    <t xml:space="preserve">Tertimbang Kegiatan </t>
  </si>
  <si>
    <t>%</t>
  </si>
  <si>
    <t xml:space="preserve">SISA ANGGARAN </t>
  </si>
  <si>
    <t>KET</t>
  </si>
  <si>
    <t>1</t>
  </si>
  <si>
    <t>3</t>
  </si>
  <si>
    <t>4</t>
  </si>
  <si>
    <t>5</t>
  </si>
  <si>
    <t xml:space="preserve">PENDAPATAN </t>
  </si>
  <si>
    <t>BELANJA</t>
  </si>
  <si>
    <t xml:space="preserve">BELANJA TIDAK LANGSUNG </t>
  </si>
  <si>
    <t xml:space="preserve">BELANJA LANGSUNG </t>
  </si>
  <si>
    <t>RENCANA (%)</t>
  </si>
  <si>
    <t>REALISASI</t>
  </si>
  <si>
    <t>Fisik (%)</t>
  </si>
  <si>
    <t xml:space="preserve">Tertimbang Fisik </t>
  </si>
  <si>
    <t>SELISIH</t>
  </si>
  <si>
    <t>2</t>
  </si>
  <si>
    <t>6</t>
  </si>
  <si>
    <t>9</t>
  </si>
  <si>
    <t>13</t>
  </si>
  <si>
    <t>7=4X6</t>
  </si>
  <si>
    <t>8=5-6</t>
  </si>
  <si>
    <t>10=9:3</t>
  </si>
  <si>
    <t>11=3-9</t>
  </si>
  <si>
    <t xml:space="preserve">Bulan </t>
  </si>
  <si>
    <t xml:space="preserve">Triwulan </t>
  </si>
  <si>
    <t>I</t>
  </si>
  <si>
    <t>III</t>
  </si>
  <si>
    <t>IV</t>
  </si>
  <si>
    <t>V</t>
  </si>
  <si>
    <t>VI</t>
  </si>
  <si>
    <t>VII</t>
  </si>
  <si>
    <t>12=11:3</t>
  </si>
  <si>
    <t xml:space="preserve">Kota Serang </t>
  </si>
  <si>
    <t>II</t>
  </si>
  <si>
    <t>Pengelolaan Barang Milik Daerah</t>
  </si>
  <si>
    <t>Peningkatan kapasitas aparat dalam rangka pelaksanaan siskamswakarsa di daerah</t>
  </si>
  <si>
    <t>Peningkatan pelayanan penanggulangan bahaya kebakaran</t>
  </si>
  <si>
    <t>Pelayanan Administrasi Perkantoran</t>
  </si>
  <si>
    <t>Pengadaan Sarana dan Prasarana Kantor</t>
  </si>
  <si>
    <t>Pemeliharaan Sarana dan Prasarana Kantor</t>
  </si>
  <si>
    <t>Penyediaan Dokumentasi, Informatika dan Komunikasi OPD</t>
  </si>
  <si>
    <t>Penyediaan Makanan dan Minuman</t>
  </si>
  <si>
    <t>Rapat-Rapat Kordinasi dan Konsultasi Dalam dan Luar Daerah</t>
  </si>
  <si>
    <t>Penyusunan Pelaporan Keuangan Triwulanan dan Semesteran</t>
  </si>
  <si>
    <t>Penyusunan Pelaporan Keuangan Akhir Tahun</t>
  </si>
  <si>
    <t>PROGRAM PENGELOLAAN DAN PELAPORAN KEUANGAN</t>
  </si>
  <si>
    <t>Penyusunan Dokumen Perencanaan Perangkat Daerah</t>
  </si>
  <si>
    <t>Penyusunan Rencana Kerja dan Anggaran Perangkat Daerah</t>
  </si>
  <si>
    <t>Pengendalian dan Evaluasi Kinerja</t>
  </si>
  <si>
    <t>Penyusunan Pelaporan Capaian Kinerja Tahunan Perangkat Daerah</t>
  </si>
  <si>
    <t>Penyusunan Data dan Profil Perangkat Daerah</t>
  </si>
  <si>
    <t>PROGRAM KETENTRAMAN DAN KETERTIBAN UMUM</t>
  </si>
  <si>
    <t>Pengendalian dan Operasi Ketertiban Umum dan Ketentraman Masyarakat</t>
  </si>
  <si>
    <t>Peningkatan kesadaran masyarakat dalam menjaga Ketertiban Umum dan Ketentraman Masyarakat</t>
  </si>
  <si>
    <t>Penyiapan tenaga pengendali ketertiban umum dan ketentraman Masyarakat</t>
  </si>
  <si>
    <t>Pembinaan, Penyuluhan dan Pengawasan Sektor Ekologis</t>
  </si>
  <si>
    <t>Pembinaan, Penyuluhan dan Pengawasan Sosial Masyarakat</t>
  </si>
  <si>
    <t>Pemberdayaan PPNS dan Penanganan Kasus Pelanggaran Perda dan Perkada</t>
  </si>
  <si>
    <t>Sosialisasi norma, prosedur dan manual pencegahan bahaya kebakaran</t>
  </si>
  <si>
    <t>Pengawasan pelaksanaan kebijakan pencegahan kebakaran</t>
  </si>
  <si>
    <t>Pendidikan dan pelatihan pertolongan dan 
pencegahan kebakaran</t>
  </si>
  <si>
    <t>PROGRAM PENINGKATAN KESIAGAAN DAN PENCEGAHAN BAHAYA KEBAKARAN</t>
  </si>
  <si>
    <t>PROGRAM PENYELENGGARAAN PERLINDUNGAN MASYARAKAT DAN PENINGKATAN POTENSI APARATUR</t>
  </si>
  <si>
    <t>Peningkatan etos kerja dan profesionalisme aparatur</t>
  </si>
  <si>
    <t xml:space="preserve">110501 SATUAN POLISI PAMONG PRAJA  </t>
  </si>
  <si>
    <t>APBD KOTA SERANG TAHUN ANGGARAN 2019</t>
  </si>
  <si>
    <t>PROGRAM PENINGKATAN PERENCANAAN, PENGENDALIAN DAN PELAPORAN CAPAIAN KINERJA</t>
  </si>
  <si>
    <t>PROGRAM PENEGAKAN PRODUK HUKUM DAERAH</t>
  </si>
  <si>
    <t>PROGRAM PELAYANAN DAN PENINGKATAN KAPASITAS APARATUR</t>
  </si>
  <si>
    <t>: II</t>
  </si>
  <si>
    <t>: Mei</t>
  </si>
  <si>
    <t xml:space="preserve">Plt. Kepala Satuan Polisi Pamong Praja </t>
  </si>
  <si>
    <t>H. TB. YASSIN, S.Sos., M.Si</t>
  </si>
  <si>
    <t>NIP. 19660711 199302 1 002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</si>
</sst>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1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Accounting"/>
      <sz val="11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43" fontId="8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43" fontId="6" fillId="0" borderId="5" xfId="0" applyNumberFormat="1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center" vertical="center"/>
    </xf>
    <xf numFmtId="0" fontId="10" fillId="0" borderId="5" xfId="0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43" fontId="8" fillId="0" borderId="10" xfId="0" applyNumberFormat="1" applyFont="1" applyBorder="1" applyAlignment="1">
      <alignment vertical="center"/>
    </xf>
    <xf numFmtId="43" fontId="7" fillId="0" borderId="10" xfId="0" applyNumberFormat="1" applyFont="1" applyBorder="1" applyAlignment="1">
      <alignment vertical="center"/>
    </xf>
    <xf numFmtId="43" fontId="7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43" fontId="9" fillId="0" borderId="5" xfId="0" applyNumberFormat="1" applyFont="1" applyBorder="1" applyAlignment="1">
      <alignment vertical="center"/>
    </xf>
    <xf numFmtId="43" fontId="6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3" fontId="9" fillId="0" borderId="0" xfId="0" applyNumberFormat="1" applyFont="1" applyBorder="1" applyAlignment="1">
      <alignment vertical="center"/>
    </xf>
    <xf numFmtId="43" fontId="6" fillId="0" borderId="0" xfId="0" applyNumberFormat="1" applyFont="1" applyBorder="1" applyAlignment="1">
      <alignment vertical="center"/>
    </xf>
    <xf numFmtId="43" fontId="6" fillId="0" borderId="2" xfId="0" applyNumberFormat="1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43" fontId="9" fillId="0" borderId="9" xfId="0" applyNumberFormat="1" applyFont="1" applyBorder="1" applyAlignment="1">
      <alignment vertical="center"/>
    </xf>
    <xf numFmtId="43" fontId="6" fillId="0" borderId="9" xfId="0" applyNumberFormat="1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43" fontId="9" fillId="0" borderId="7" xfId="0" applyNumberFormat="1" applyFont="1" applyBorder="1" applyAlignment="1">
      <alignment vertical="center"/>
    </xf>
    <xf numFmtId="43" fontId="6" fillId="0" borderId="7" xfId="0" applyNumberFormat="1" applyFont="1" applyBorder="1" applyAlignment="1">
      <alignment vertical="center"/>
    </xf>
    <xf numFmtId="43" fontId="7" fillId="0" borderId="7" xfId="0" applyNumberFormat="1" applyFont="1" applyBorder="1" applyAlignment="1">
      <alignment vertical="center"/>
    </xf>
    <xf numFmtId="0" fontId="11" fillId="0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12" fillId="0" borderId="7" xfId="0" applyFont="1" applyFill="1" applyBorder="1" applyAlignment="1">
      <alignment vertical="center" wrapText="1"/>
    </xf>
    <xf numFmtId="43" fontId="8" fillId="0" borderId="7" xfId="0" applyNumberFormat="1" applyFont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43" fontId="8" fillId="0" borderId="8" xfId="0" applyNumberFormat="1" applyFont="1" applyBorder="1" applyAlignment="1">
      <alignment vertical="center"/>
    </xf>
    <xf numFmtId="43" fontId="7" fillId="0" borderId="8" xfId="0" applyNumberFormat="1" applyFont="1" applyBorder="1" applyAlignment="1">
      <alignment vertical="center"/>
    </xf>
    <xf numFmtId="43" fontId="6" fillId="0" borderId="0" xfId="0" applyNumberFormat="1" applyFont="1" applyAlignment="1">
      <alignment vertical="center"/>
    </xf>
    <xf numFmtId="43" fontId="6" fillId="0" borderId="0" xfId="0" applyNumberFormat="1" applyFont="1" applyAlignment="1">
      <alignment horizontal="right" vertical="center"/>
    </xf>
    <xf numFmtId="43" fontId="7" fillId="0" borderId="0" xfId="0" applyNumberFormat="1" applyFont="1" applyBorder="1" applyAlignment="1">
      <alignment vertical="center"/>
    </xf>
    <xf numFmtId="43" fontId="7" fillId="0" borderId="9" xfId="0" applyNumberFormat="1" applyFont="1" applyBorder="1" applyAlignment="1">
      <alignment vertical="center"/>
    </xf>
    <xf numFmtId="43" fontId="6" fillId="0" borderId="11" xfId="0" applyNumberFormat="1" applyFont="1" applyBorder="1" applyAlignment="1">
      <alignment vertical="center"/>
    </xf>
    <xf numFmtId="164" fontId="12" fillId="0" borderId="0" xfId="1" applyNumberFormat="1" applyFont="1" applyFill="1" applyAlignment="1">
      <alignment vertical="top"/>
    </xf>
    <xf numFmtId="0" fontId="12" fillId="0" borderId="0" xfId="0" applyFont="1" applyFill="1" applyAlignment="1">
      <alignment vertical="top"/>
    </xf>
    <xf numFmtId="41" fontId="12" fillId="0" borderId="0" xfId="1" applyFont="1" applyFill="1" applyAlignment="1">
      <alignment vertical="top"/>
    </xf>
    <xf numFmtId="39" fontId="7" fillId="0" borderId="7" xfId="0" applyNumberFormat="1" applyFont="1" applyBorder="1" applyAlignment="1">
      <alignment vertical="center"/>
    </xf>
    <xf numFmtId="39" fontId="6" fillId="0" borderId="7" xfId="0" applyNumberFormat="1" applyFont="1" applyBorder="1" applyAlignment="1">
      <alignment vertical="center"/>
    </xf>
    <xf numFmtId="2" fontId="7" fillId="0" borderId="7" xfId="0" applyNumberFormat="1" applyFont="1" applyBorder="1" applyAlignment="1">
      <alignment vertical="center"/>
    </xf>
    <xf numFmtId="39" fontId="7" fillId="0" borderId="8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2" fontId="7" fillId="0" borderId="8" xfId="0" applyNumberFormat="1" applyFont="1" applyBorder="1" applyAlignment="1">
      <alignment vertical="center"/>
    </xf>
    <xf numFmtId="39" fontId="6" fillId="0" borderId="5" xfId="0" applyNumberFormat="1" applyFont="1" applyBorder="1" applyAlignment="1">
      <alignment vertical="center"/>
    </xf>
    <xf numFmtId="39" fontId="7" fillId="0" borderId="9" xfId="0" applyNumberFormat="1" applyFont="1" applyBorder="1" applyAlignment="1">
      <alignment vertical="center"/>
    </xf>
    <xf numFmtId="39" fontId="6" fillId="0" borderId="9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8" xfId="0" applyFont="1" applyFill="1" applyBorder="1" applyAlignment="1">
      <alignment vertical="center" wrapText="1"/>
    </xf>
    <xf numFmtId="43" fontId="6" fillId="0" borderId="8" xfId="0" applyNumberFormat="1" applyFont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43" fontId="7" fillId="0" borderId="7" xfId="2" applyFont="1" applyBorder="1" applyAlignment="1">
      <alignment vertical="center"/>
    </xf>
    <xf numFmtId="43" fontId="6" fillId="0" borderId="5" xfId="2" applyFont="1" applyBorder="1" applyAlignment="1">
      <alignment vertical="center"/>
    </xf>
    <xf numFmtId="43" fontId="7" fillId="0" borderId="0" xfId="2" applyFont="1" applyBorder="1" applyAlignment="1">
      <alignment vertical="center"/>
    </xf>
    <xf numFmtId="43" fontId="9" fillId="0" borderId="5" xfId="2" applyFont="1" applyBorder="1" applyAlignment="1">
      <alignment vertical="center"/>
    </xf>
    <xf numFmtId="43" fontId="7" fillId="0" borderId="9" xfId="2" applyFont="1" applyBorder="1" applyAlignment="1">
      <alignment vertical="center"/>
    </xf>
    <xf numFmtId="43" fontId="9" fillId="0" borderId="7" xfId="2" applyFont="1" applyBorder="1" applyAlignment="1">
      <alignment vertical="center"/>
    </xf>
    <xf numFmtId="43" fontId="6" fillId="0" borderId="5" xfId="0" applyNumberFormat="1" applyFont="1" applyBorder="1" applyAlignment="1">
      <alignment horizontal="center" vertical="center"/>
    </xf>
    <xf numFmtId="43" fontId="6" fillId="0" borderId="11" xfId="0" applyNumberFormat="1" applyFont="1" applyBorder="1" applyAlignment="1">
      <alignment horizontal="center" vertical="center" wrapText="1"/>
    </xf>
    <xf numFmtId="43" fontId="6" fillId="0" borderId="12" xfId="0" applyNumberFormat="1" applyFont="1" applyBorder="1" applyAlignment="1">
      <alignment horizontal="center" vertical="center" wrapText="1"/>
    </xf>
    <xf numFmtId="43" fontId="6" fillId="0" borderId="11" xfId="0" applyNumberFormat="1" applyFont="1" applyBorder="1" applyAlignment="1">
      <alignment horizontal="center" vertical="center"/>
    </xf>
    <xf numFmtId="43" fontId="6" fillId="0" borderId="12" xfId="0" applyNumberFormat="1" applyFont="1" applyBorder="1" applyAlignment="1">
      <alignment horizontal="center" vertical="center"/>
    </xf>
    <xf numFmtId="43" fontId="6" fillId="0" borderId="5" xfId="0" applyNumberFormat="1" applyFont="1" applyBorder="1" applyAlignment="1">
      <alignment horizontal="center" vertical="center" wrapText="1"/>
    </xf>
    <xf numFmtId="41" fontId="12" fillId="0" borderId="0" xfId="1" applyFont="1" applyFill="1" applyAlignment="1">
      <alignment horizontal="center" vertical="top"/>
    </xf>
    <xf numFmtId="0" fontId="6" fillId="0" borderId="0" xfId="0" applyFont="1" applyAlignment="1">
      <alignment horizontal="center" vertical="center"/>
    </xf>
    <xf numFmtId="41" fontId="11" fillId="0" borderId="0" xfId="1" applyFont="1" applyFill="1" applyAlignment="1">
      <alignment horizontal="center" vertical="top"/>
    </xf>
    <xf numFmtId="41" fontId="13" fillId="0" borderId="0" xfId="1" applyFont="1" applyFill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43" fontId="9" fillId="0" borderId="5" xfId="0" applyNumberFormat="1" applyFont="1" applyBorder="1" applyAlignment="1">
      <alignment horizontal="center" vertical="center" wrapText="1"/>
    </xf>
    <xf numFmtId="43" fontId="6" fillId="0" borderId="15" xfId="0" applyNumberFormat="1" applyFont="1" applyBorder="1" applyAlignment="1">
      <alignment horizontal="center" vertical="center" wrapText="1"/>
    </xf>
    <xf numFmtId="43" fontId="6" fillId="0" borderId="13" xfId="0" applyNumberFormat="1" applyFont="1" applyBorder="1" applyAlignment="1">
      <alignment horizontal="center" vertical="center"/>
    </xf>
    <xf numFmtId="43" fontId="6" fillId="0" borderId="1" xfId="0" applyNumberFormat="1" applyFont="1" applyBorder="1" applyAlignment="1">
      <alignment horizontal="center" vertical="center"/>
    </xf>
    <xf numFmtId="43" fontId="6" fillId="0" borderId="14" xfId="0" applyNumberFormat="1" applyFont="1" applyBorder="1" applyAlignment="1">
      <alignment horizontal="center" vertical="center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abSelected="1" view="pageBreakPreview" topLeftCell="C47" zoomScale="93" zoomScaleNormal="85" zoomScaleSheetLayoutView="93" workbookViewId="0">
      <selection activeCell="I52" sqref="I52"/>
    </sheetView>
  </sheetViews>
  <sheetFormatPr defaultRowHeight="16.5" x14ac:dyDescent="0.3"/>
  <cols>
    <col min="1" max="1" width="3.28515625" style="5" customWidth="1"/>
    <col min="2" max="2" width="58.28515625" style="7" customWidth="1"/>
    <col min="3" max="3" width="17.28515625" style="8" customWidth="1"/>
    <col min="4" max="4" width="8" style="9" customWidth="1"/>
    <col min="5" max="5" width="7.28515625" style="9" customWidth="1"/>
    <col min="6" max="7" width="12.28515625" style="9" customWidth="1"/>
    <col min="8" max="8" width="9.140625" style="9" bestFit="1" customWidth="1"/>
    <col min="9" max="9" width="16.7109375" style="9" customWidth="1"/>
    <col min="10" max="10" width="7" style="9" customWidth="1"/>
    <col min="11" max="11" width="17.28515625" style="9" customWidth="1"/>
    <col min="12" max="12" width="8" style="9" customWidth="1"/>
    <col min="13" max="13" width="7" style="9" customWidth="1"/>
    <col min="14" max="15" width="9.140625" style="5"/>
    <col min="16" max="19" width="9.140625" style="6"/>
    <col min="20" max="16384" width="9.140625" style="1"/>
  </cols>
  <sheetData>
    <row r="1" spans="1:19" customFormat="1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5"/>
      <c r="O1" s="5"/>
      <c r="P1" s="6"/>
      <c r="Q1" s="6"/>
      <c r="R1" s="6"/>
      <c r="S1" s="6"/>
    </row>
    <row r="2" spans="1:19" customFormat="1" x14ac:dyDescent="0.3">
      <c r="A2" s="81" t="s">
        <v>73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5"/>
      <c r="O2" s="5"/>
      <c r="P2" s="6"/>
      <c r="Q2" s="6"/>
      <c r="R2" s="6"/>
      <c r="S2" s="6"/>
    </row>
    <row r="3" spans="1:19" customFormat="1" ht="9" customHeight="1" x14ac:dyDescent="0.3">
      <c r="A3" s="5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5"/>
      <c r="O3" s="5"/>
      <c r="P3" s="6"/>
      <c r="Q3" s="6"/>
      <c r="R3" s="6"/>
      <c r="S3" s="6"/>
    </row>
    <row r="4" spans="1:19" customFormat="1" x14ac:dyDescent="0.3">
      <c r="A4" s="10" t="s">
        <v>72</v>
      </c>
      <c r="B4" s="61"/>
      <c r="C4" s="8"/>
      <c r="D4" s="9"/>
      <c r="E4" s="9"/>
      <c r="F4" s="9"/>
      <c r="G4" s="9"/>
      <c r="H4" s="9"/>
      <c r="I4" s="9"/>
      <c r="J4" s="9"/>
      <c r="K4" s="43" t="s">
        <v>31</v>
      </c>
      <c r="L4" s="42" t="s">
        <v>78</v>
      </c>
      <c r="M4" s="9"/>
      <c r="N4" s="5"/>
      <c r="O4" s="5"/>
      <c r="P4" s="6"/>
      <c r="Q4" s="6"/>
      <c r="R4" s="6"/>
      <c r="S4" s="6"/>
    </row>
    <row r="5" spans="1:19" customFormat="1" x14ac:dyDescent="0.3">
      <c r="A5" s="5"/>
      <c r="B5" s="7"/>
      <c r="C5" s="8"/>
      <c r="D5" s="9"/>
      <c r="E5" s="9"/>
      <c r="F5" s="9"/>
      <c r="G5" s="9"/>
      <c r="H5" s="9"/>
      <c r="I5" s="9"/>
      <c r="J5" s="9"/>
      <c r="K5" s="43" t="s">
        <v>32</v>
      </c>
      <c r="L5" s="42" t="s">
        <v>77</v>
      </c>
      <c r="M5" s="9"/>
      <c r="N5" s="5"/>
      <c r="O5" s="5"/>
      <c r="P5" s="6"/>
      <c r="Q5" s="6"/>
      <c r="R5" s="6"/>
      <c r="S5" s="6"/>
    </row>
    <row r="6" spans="1:19" s="4" customFormat="1" x14ac:dyDescent="0.3">
      <c r="A6" s="84" t="s">
        <v>1</v>
      </c>
      <c r="B6" s="85" t="s">
        <v>2</v>
      </c>
      <c r="C6" s="86" t="s">
        <v>3</v>
      </c>
      <c r="D6" s="79" t="s">
        <v>4</v>
      </c>
      <c r="E6" s="75" t="s">
        <v>18</v>
      </c>
      <c r="F6" s="88" t="s">
        <v>19</v>
      </c>
      <c r="G6" s="89"/>
      <c r="H6" s="89"/>
      <c r="I6" s="90"/>
      <c r="J6" s="74" t="s">
        <v>7</v>
      </c>
      <c r="K6" s="79" t="s">
        <v>8</v>
      </c>
      <c r="L6" s="79" t="s">
        <v>7</v>
      </c>
      <c r="M6" s="79" t="s">
        <v>9</v>
      </c>
      <c r="N6" s="10"/>
      <c r="O6" s="10"/>
      <c r="P6" s="11"/>
      <c r="Q6" s="11"/>
      <c r="R6" s="11"/>
      <c r="S6" s="11"/>
    </row>
    <row r="7" spans="1:19" s="4" customFormat="1" x14ac:dyDescent="0.3">
      <c r="A7" s="84"/>
      <c r="B7" s="85"/>
      <c r="C7" s="86"/>
      <c r="D7" s="79"/>
      <c r="E7" s="87"/>
      <c r="F7" s="74" t="s">
        <v>20</v>
      </c>
      <c r="G7" s="74"/>
      <c r="H7" s="77" t="s">
        <v>22</v>
      </c>
      <c r="I7" s="75" t="s">
        <v>5</v>
      </c>
      <c r="J7" s="74"/>
      <c r="K7" s="79"/>
      <c r="L7" s="79"/>
      <c r="M7" s="79"/>
      <c r="N7" s="10"/>
      <c r="O7" s="10"/>
      <c r="P7" s="11"/>
      <c r="Q7" s="11"/>
      <c r="R7" s="11"/>
      <c r="S7" s="11"/>
    </row>
    <row r="8" spans="1:19" s="4" customFormat="1" ht="31.5" customHeight="1" x14ac:dyDescent="0.3">
      <c r="A8" s="84"/>
      <c r="B8" s="85"/>
      <c r="C8" s="86"/>
      <c r="D8" s="79"/>
      <c r="E8" s="76"/>
      <c r="F8" s="12" t="s">
        <v>21</v>
      </c>
      <c r="G8" s="12" t="s">
        <v>6</v>
      </c>
      <c r="H8" s="78"/>
      <c r="I8" s="76"/>
      <c r="J8" s="74"/>
      <c r="K8" s="79"/>
      <c r="L8" s="79"/>
      <c r="M8" s="79"/>
      <c r="N8" s="10"/>
      <c r="O8" s="10"/>
      <c r="P8" s="11"/>
      <c r="Q8" s="11"/>
      <c r="R8" s="11"/>
      <c r="S8" s="11"/>
    </row>
    <row r="9" spans="1:19" x14ac:dyDescent="0.3">
      <c r="A9" s="13" t="s">
        <v>10</v>
      </c>
      <c r="B9" s="14" t="s">
        <v>23</v>
      </c>
      <c r="C9" s="13" t="s">
        <v>11</v>
      </c>
      <c r="D9" s="14" t="s">
        <v>12</v>
      </c>
      <c r="E9" s="13" t="s">
        <v>13</v>
      </c>
      <c r="F9" s="14" t="s">
        <v>24</v>
      </c>
      <c r="G9" s="13" t="s">
        <v>27</v>
      </c>
      <c r="H9" s="14" t="s">
        <v>28</v>
      </c>
      <c r="I9" s="13" t="s">
        <v>25</v>
      </c>
      <c r="J9" s="14" t="s">
        <v>29</v>
      </c>
      <c r="K9" s="13" t="s">
        <v>30</v>
      </c>
      <c r="L9" s="14" t="s">
        <v>39</v>
      </c>
      <c r="M9" s="13" t="s">
        <v>26</v>
      </c>
    </row>
    <row r="10" spans="1:19" ht="9.75" customHeight="1" x14ac:dyDescent="0.3">
      <c r="A10" s="15"/>
      <c r="B10" s="16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9"/>
    </row>
    <row r="11" spans="1:19" s="2" customFormat="1" x14ac:dyDescent="0.3">
      <c r="A11" s="62"/>
      <c r="B11" s="20" t="s">
        <v>14</v>
      </c>
      <c r="C11" s="21">
        <v>121000000</v>
      </c>
      <c r="D11" s="22">
        <v>100</v>
      </c>
      <c r="E11" s="22">
        <v>100</v>
      </c>
      <c r="F11" s="56">
        <f>I11/C11</f>
        <v>0</v>
      </c>
      <c r="G11" s="56">
        <f>D11*F11</f>
        <v>0</v>
      </c>
      <c r="H11" s="22">
        <f>E11-F11</f>
        <v>100</v>
      </c>
      <c r="I11" s="69">
        <v>0</v>
      </c>
      <c r="J11" s="56">
        <f>I11/C11*100</f>
        <v>0</v>
      </c>
      <c r="K11" s="22">
        <f>C11-I11</f>
        <v>121000000</v>
      </c>
      <c r="L11" s="22">
        <f>K11/C11*100</f>
        <v>100</v>
      </c>
      <c r="M11" s="22"/>
      <c r="N11" s="10"/>
      <c r="O11" s="10"/>
      <c r="P11" s="11"/>
      <c r="Q11" s="11"/>
      <c r="R11" s="11"/>
      <c r="S11" s="11"/>
    </row>
    <row r="12" spans="1:19" s="2" customFormat="1" ht="8.25" customHeight="1" x14ac:dyDescent="0.3">
      <c r="A12" s="63"/>
      <c r="B12" s="23"/>
      <c r="C12" s="24"/>
      <c r="D12" s="25"/>
      <c r="E12" s="25"/>
      <c r="F12" s="25"/>
      <c r="G12" s="44"/>
      <c r="H12" s="44"/>
      <c r="I12" s="70"/>
      <c r="J12" s="44"/>
      <c r="K12" s="44"/>
      <c r="L12" s="25"/>
      <c r="M12" s="26"/>
      <c r="N12" s="10"/>
      <c r="O12" s="10"/>
      <c r="P12" s="11"/>
      <c r="Q12" s="11"/>
      <c r="R12" s="11"/>
      <c r="S12" s="11"/>
    </row>
    <row r="13" spans="1:19" s="2" customFormat="1" x14ac:dyDescent="0.3">
      <c r="A13" s="62"/>
      <c r="B13" s="20" t="s">
        <v>15</v>
      </c>
      <c r="C13" s="21">
        <f>C15+C17</f>
        <v>13771272228</v>
      </c>
      <c r="D13" s="22">
        <v>100</v>
      </c>
      <c r="E13" s="22">
        <v>100</v>
      </c>
      <c r="F13" s="56">
        <f>I13/C13</f>
        <v>0.31367646354539847</v>
      </c>
      <c r="G13" s="56">
        <f>D13*F13</f>
        <v>31.367646354539847</v>
      </c>
      <c r="H13" s="22">
        <f>E13-F13</f>
        <v>99.686323536454609</v>
      </c>
      <c r="I13" s="71">
        <f>I15+I17</f>
        <v>4319723971</v>
      </c>
      <c r="J13" s="56">
        <f>I13/C13*100</f>
        <v>31.367646354539847</v>
      </c>
      <c r="K13" s="21">
        <f>K15+K17</f>
        <v>9451548257</v>
      </c>
      <c r="L13" s="22">
        <f>K13/C13*100</f>
        <v>68.632353645460157</v>
      </c>
      <c r="M13" s="22"/>
      <c r="N13" s="10"/>
      <c r="O13" s="10"/>
      <c r="P13" s="11"/>
      <c r="Q13" s="11"/>
      <c r="R13" s="11"/>
      <c r="S13" s="11"/>
    </row>
    <row r="14" spans="1:19" s="2" customFormat="1" ht="6" customHeight="1" x14ac:dyDescent="0.3">
      <c r="A14" s="64"/>
      <c r="B14" s="27"/>
      <c r="C14" s="28"/>
      <c r="D14" s="29"/>
      <c r="E14" s="29"/>
      <c r="F14" s="58"/>
      <c r="G14" s="57"/>
      <c r="H14" s="45"/>
      <c r="I14" s="72"/>
      <c r="J14" s="57"/>
      <c r="K14" s="45"/>
      <c r="L14" s="46"/>
      <c r="M14" s="29"/>
      <c r="N14" s="10"/>
      <c r="O14" s="10"/>
      <c r="P14" s="11"/>
      <c r="Q14" s="11"/>
      <c r="R14" s="11"/>
      <c r="S14" s="11"/>
    </row>
    <row r="15" spans="1:19" s="2" customFormat="1" x14ac:dyDescent="0.3">
      <c r="A15" s="59"/>
      <c r="B15" s="30" t="s">
        <v>16</v>
      </c>
      <c r="C15" s="31">
        <v>3844272228</v>
      </c>
      <c r="D15" s="32">
        <v>100</v>
      </c>
      <c r="E15" s="32">
        <v>100</v>
      </c>
      <c r="F15" s="51">
        <f>I15/C15</f>
        <v>0.43376662007818662</v>
      </c>
      <c r="G15" s="51">
        <f>D15*F15</f>
        <v>43.376662007818659</v>
      </c>
      <c r="H15" s="32">
        <f>E15-F15</f>
        <v>99.566233379921812</v>
      </c>
      <c r="I15" s="73">
        <v>1667516971</v>
      </c>
      <c r="J15" s="51">
        <f>I15/C15*100</f>
        <v>43.376662007818659</v>
      </c>
      <c r="K15" s="31">
        <f>C15-I15</f>
        <v>2176755257</v>
      </c>
      <c r="L15" s="32">
        <f>K15/C15*100</f>
        <v>56.623337992181334</v>
      </c>
      <c r="M15" s="32"/>
      <c r="N15" s="10"/>
      <c r="O15" s="10"/>
      <c r="P15" s="11"/>
      <c r="Q15" s="11"/>
      <c r="R15" s="11"/>
      <c r="S15" s="11"/>
    </row>
    <row r="16" spans="1:19" s="2" customFormat="1" ht="5.25" customHeight="1" x14ac:dyDescent="0.3">
      <c r="A16" s="59"/>
      <c r="B16" s="30"/>
      <c r="C16" s="31"/>
      <c r="D16" s="32"/>
      <c r="E16" s="32"/>
      <c r="F16" s="32"/>
      <c r="G16" s="33"/>
      <c r="H16" s="33"/>
      <c r="I16" s="68"/>
      <c r="J16" s="33"/>
      <c r="K16" s="33"/>
      <c r="L16" s="32"/>
      <c r="M16" s="32"/>
      <c r="N16" s="10"/>
      <c r="O16" s="10"/>
      <c r="P16" s="11"/>
      <c r="Q16" s="11"/>
      <c r="R16" s="11"/>
      <c r="S16" s="11"/>
    </row>
    <row r="17" spans="1:19" s="2" customFormat="1" x14ac:dyDescent="0.3">
      <c r="A17" s="59"/>
      <c r="B17" s="30" t="s">
        <v>17</v>
      </c>
      <c r="C17" s="31">
        <f>C18+C27+C31+C38+C43+C48+C54</f>
        <v>9927000000</v>
      </c>
      <c r="D17" s="32">
        <v>100</v>
      </c>
      <c r="E17" s="32">
        <v>100</v>
      </c>
      <c r="F17" s="51">
        <f>I17/C17</f>
        <v>0.26717104865518282</v>
      </c>
      <c r="G17" s="51">
        <f>D17*F17</f>
        <v>26.71710486551828</v>
      </c>
      <c r="H17" s="32">
        <f>E17-F17</f>
        <v>99.732828951344814</v>
      </c>
      <c r="I17" s="73">
        <f>I18+I27+I31+I38+I43+I48+I54</f>
        <v>2652207000</v>
      </c>
      <c r="J17" s="54">
        <f t="shared" ref="J17" si="0">I17/C17*100</f>
        <v>26.71710486551828</v>
      </c>
      <c r="K17" s="31">
        <f>K18+K27+K31+K38+K43+K48+K54</f>
        <v>7274793000</v>
      </c>
      <c r="L17" s="32">
        <f t="shared" ref="L17:L55" si="1">K17/C17*100</f>
        <v>73.28289513448172</v>
      </c>
      <c r="M17" s="32"/>
      <c r="N17" s="10"/>
      <c r="O17" s="10"/>
      <c r="P17" s="11"/>
      <c r="Q17" s="11"/>
      <c r="R17" s="11"/>
      <c r="S17" s="11"/>
    </row>
    <row r="18" spans="1:19" s="2" customFormat="1" ht="32.25" customHeight="1" x14ac:dyDescent="0.3">
      <c r="A18" s="59" t="s">
        <v>33</v>
      </c>
      <c r="B18" s="34" t="s">
        <v>76</v>
      </c>
      <c r="C18" s="31">
        <f>SUM(C19:C25)</f>
        <v>1680000000</v>
      </c>
      <c r="D18" s="32">
        <v>100</v>
      </c>
      <c r="E18" s="32">
        <v>100</v>
      </c>
      <c r="F18" s="51">
        <f t="shared" ref="F18:F25" si="2">I18/C18</f>
        <v>0.2951785714285714</v>
      </c>
      <c r="G18" s="51">
        <f t="shared" ref="G18:G55" si="3">D18*F18</f>
        <v>29.517857142857139</v>
      </c>
      <c r="H18" s="32">
        <f t="shared" ref="H18:H55" si="4">E18-F18</f>
        <v>99.704821428571435</v>
      </c>
      <c r="I18" s="73">
        <f>SUM(I19:I25)</f>
        <v>495900000</v>
      </c>
      <c r="J18" s="51">
        <f t="shared" ref="J18:J25" si="5">I18/C18*100</f>
        <v>29.517857142857139</v>
      </c>
      <c r="K18" s="31">
        <f>SUM(K19:K25)</f>
        <v>1184100000</v>
      </c>
      <c r="L18" s="32">
        <f t="shared" si="1"/>
        <v>70.482142857142861</v>
      </c>
      <c r="M18" s="32"/>
      <c r="N18" s="10"/>
      <c r="O18" s="10"/>
      <c r="P18" s="11"/>
      <c r="Q18" s="11"/>
      <c r="R18" s="11"/>
      <c r="S18" s="11"/>
    </row>
    <row r="19" spans="1:19" s="3" customFormat="1" ht="15" customHeight="1" x14ac:dyDescent="0.3">
      <c r="A19" s="60">
        <v>1</v>
      </c>
      <c r="B19" s="36" t="s">
        <v>45</v>
      </c>
      <c r="C19" s="37">
        <v>200000000</v>
      </c>
      <c r="D19" s="33">
        <v>100</v>
      </c>
      <c r="E19" s="33">
        <v>100</v>
      </c>
      <c r="F19" s="50">
        <f>I19/C19</f>
        <v>0.37372149999999998</v>
      </c>
      <c r="G19" s="50">
        <f t="shared" si="3"/>
        <v>37.372149999999998</v>
      </c>
      <c r="H19" s="33">
        <f>E19-F19</f>
        <v>99.626278499999998</v>
      </c>
      <c r="I19" s="68">
        <v>74744300</v>
      </c>
      <c r="J19" s="50">
        <f t="shared" si="5"/>
        <v>37.372149999999998</v>
      </c>
      <c r="K19" s="33">
        <f>C19-I19</f>
        <v>125255700</v>
      </c>
      <c r="L19" s="33">
        <f t="shared" si="1"/>
        <v>62.627849999999995</v>
      </c>
      <c r="M19" s="33"/>
      <c r="N19" s="5"/>
      <c r="O19" s="5"/>
      <c r="P19" s="6"/>
      <c r="Q19" s="6"/>
      <c r="R19" s="6"/>
      <c r="S19" s="6"/>
    </row>
    <row r="20" spans="1:19" s="3" customFormat="1" ht="15" customHeight="1" x14ac:dyDescent="0.3">
      <c r="A20" s="60">
        <v>2</v>
      </c>
      <c r="B20" s="36" t="s">
        <v>46</v>
      </c>
      <c r="C20" s="37">
        <v>400000000</v>
      </c>
      <c r="D20" s="33">
        <v>100</v>
      </c>
      <c r="E20" s="33">
        <v>100</v>
      </c>
      <c r="F20" s="50">
        <f t="shared" si="2"/>
        <v>1.11375E-2</v>
      </c>
      <c r="G20" s="50">
        <f t="shared" si="3"/>
        <v>1.11375</v>
      </c>
      <c r="H20" s="33">
        <f t="shared" si="4"/>
        <v>99.988862499999996</v>
      </c>
      <c r="I20" s="68">
        <v>4455000</v>
      </c>
      <c r="J20" s="50">
        <f t="shared" si="5"/>
        <v>1.11375</v>
      </c>
      <c r="K20" s="33">
        <f t="shared" ref="K20:K55" si="6">C20-I20</f>
        <v>395545000</v>
      </c>
      <c r="L20" s="33">
        <f t="shared" si="1"/>
        <v>98.886250000000004</v>
      </c>
      <c r="M20" s="33"/>
      <c r="N20" s="5"/>
      <c r="O20" s="5"/>
      <c r="P20" s="6"/>
      <c r="Q20" s="6"/>
      <c r="R20" s="6"/>
      <c r="S20" s="6"/>
    </row>
    <row r="21" spans="1:19" s="3" customFormat="1" ht="15" customHeight="1" x14ac:dyDescent="0.3">
      <c r="A21" s="60">
        <v>3</v>
      </c>
      <c r="B21" s="36" t="s">
        <v>47</v>
      </c>
      <c r="C21" s="37">
        <v>690000000</v>
      </c>
      <c r="D21" s="33">
        <v>100</v>
      </c>
      <c r="E21" s="33">
        <v>100</v>
      </c>
      <c r="F21" s="50">
        <f t="shared" si="2"/>
        <v>0.34688637681159418</v>
      </c>
      <c r="G21" s="50">
        <f t="shared" si="3"/>
        <v>34.68863768115942</v>
      </c>
      <c r="H21" s="33">
        <f t="shared" si="4"/>
        <v>99.653113623188403</v>
      </c>
      <c r="I21" s="68">
        <v>239351600</v>
      </c>
      <c r="J21" s="50">
        <f t="shared" si="5"/>
        <v>34.68863768115942</v>
      </c>
      <c r="K21" s="33">
        <f t="shared" si="6"/>
        <v>450648400</v>
      </c>
      <c r="L21" s="33">
        <f t="shared" si="1"/>
        <v>65.31136231884058</v>
      </c>
      <c r="M21" s="33"/>
      <c r="N21" s="5"/>
      <c r="O21" s="5"/>
      <c r="P21" s="6"/>
      <c r="Q21" s="6"/>
      <c r="R21" s="6"/>
      <c r="S21" s="6"/>
    </row>
    <row r="22" spans="1:19" s="3" customFormat="1" ht="15" customHeight="1" x14ac:dyDescent="0.3">
      <c r="A22" s="60">
        <v>4</v>
      </c>
      <c r="B22" s="36" t="s">
        <v>48</v>
      </c>
      <c r="C22" s="37">
        <v>100000000</v>
      </c>
      <c r="D22" s="33">
        <v>100</v>
      </c>
      <c r="E22" s="33">
        <v>100</v>
      </c>
      <c r="F22" s="50">
        <f t="shared" si="2"/>
        <v>0.1515</v>
      </c>
      <c r="G22" s="50">
        <f t="shared" si="3"/>
        <v>15.15</v>
      </c>
      <c r="H22" s="33">
        <f t="shared" si="4"/>
        <v>99.848500000000001</v>
      </c>
      <c r="I22" s="68">
        <v>15150000</v>
      </c>
      <c r="J22" s="50">
        <f t="shared" si="5"/>
        <v>15.15</v>
      </c>
      <c r="K22" s="33">
        <f t="shared" si="6"/>
        <v>84850000</v>
      </c>
      <c r="L22" s="33">
        <f t="shared" si="1"/>
        <v>84.850000000000009</v>
      </c>
      <c r="M22" s="33"/>
      <c r="N22" s="5"/>
      <c r="O22" s="5"/>
      <c r="P22" s="6"/>
      <c r="Q22" s="6"/>
      <c r="R22" s="6"/>
      <c r="S22" s="6"/>
    </row>
    <row r="23" spans="1:19" s="3" customFormat="1" ht="15" customHeight="1" x14ac:dyDescent="0.3">
      <c r="A23" s="60">
        <v>5</v>
      </c>
      <c r="B23" s="36" t="s">
        <v>42</v>
      </c>
      <c r="C23" s="37">
        <v>25000000</v>
      </c>
      <c r="D23" s="33">
        <v>100</v>
      </c>
      <c r="E23" s="33">
        <v>100</v>
      </c>
      <c r="F23" s="50">
        <f t="shared" si="2"/>
        <v>0.2</v>
      </c>
      <c r="G23" s="50">
        <f t="shared" si="3"/>
        <v>20</v>
      </c>
      <c r="H23" s="33">
        <f t="shared" si="4"/>
        <v>99.8</v>
      </c>
      <c r="I23" s="68">
        <v>5000000</v>
      </c>
      <c r="J23" s="50">
        <f t="shared" si="5"/>
        <v>20</v>
      </c>
      <c r="K23" s="33">
        <f t="shared" si="6"/>
        <v>20000000</v>
      </c>
      <c r="L23" s="33">
        <f t="shared" si="1"/>
        <v>80</v>
      </c>
      <c r="M23" s="33"/>
      <c r="N23" s="5"/>
      <c r="O23" s="5"/>
      <c r="P23" s="6"/>
      <c r="Q23" s="6"/>
      <c r="R23" s="6"/>
      <c r="S23" s="6"/>
    </row>
    <row r="24" spans="1:19" s="3" customFormat="1" ht="15" customHeight="1" x14ac:dyDescent="0.3">
      <c r="A24" s="60">
        <v>6</v>
      </c>
      <c r="B24" s="36" t="s">
        <v>49</v>
      </c>
      <c r="C24" s="37">
        <v>50000000</v>
      </c>
      <c r="D24" s="33">
        <v>100</v>
      </c>
      <c r="E24" s="33">
        <v>100</v>
      </c>
      <c r="F24" s="50">
        <f t="shared" si="2"/>
        <v>0.23267199999999999</v>
      </c>
      <c r="G24" s="50">
        <f t="shared" si="3"/>
        <v>23.267199999999999</v>
      </c>
      <c r="H24" s="33">
        <f t="shared" si="4"/>
        <v>99.767328000000006</v>
      </c>
      <c r="I24" s="68">
        <v>11633600</v>
      </c>
      <c r="J24" s="50">
        <f t="shared" si="5"/>
        <v>23.267199999999999</v>
      </c>
      <c r="K24" s="33">
        <f t="shared" si="6"/>
        <v>38366400</v>
      </c>
      <c r="L24" s="33">
        <f t="shared" si="1"/>
        <v>76.732799999999997</v>
      </c>
      <c r="M24" s="33"/>
      <c r="N24" s="5"/>
      <c r="O24" s="5"/>
      <c r="P24" s="6"/>
      <c r="Q24" s="6"/>
      <c r="R24" s="6"/>
      <c r="S24" s="6"/>
    </row>
    <row r="25" spans="1:19" s="3" customFormat="1" ht="15" customHeight="1" x14ac:dyDescent="0.3">
      <c r="A25" s="60">
        <v>7</v>
      </c>
      <c r="B25" s="36" t="s">
        <v>50</v>
      </c>
      <c r="C25" s="37">
        <v>215000000</v>
      </c>
      <c r="D25" s="33">
        <v>100</v>
      </c>
      <c r="E25" s="33">
        <v>100</v>
      </c>
      <c r="F25" s="50">
        <f t="shared" si="2"/>
        <v>0.67704883720930231</v>
      </c>
      <c r="G25" s="50">
        <f t="shared" si="3"/>
        <v>67.704883720930226</v>
      </c>
      <c r="H25" s="33">
        <f t="shared" si="4"/>
        <v>99.322951162790702</v>
      </c>
      <c r="I25" s="68">
        <v>145565500</v>
      </c>
      <c r="J25" s="50">
        <f t="shared" si="5"/>
        <v>67.704883720930226</v>
      </c>
      <c r="K25" s="33">
        <f t="shared" si="6"/>
        <v>69434500</v>
      </c>
      <c r="L25" s="33">
        <f t="shared" si="1"/>
        <v>32.295116279069767</v>
      </c>
      <c r="M25" s="33"/>
      <c r="N25" s="5"/>
      <c r="O25" s="5"/>
      <c r="P25" s="6"/>
      <c r="Q25" s="6"/>
      <c r="R25" s="6"/>
      <c r="S25" s="6"/>
    </row>
    <row r="26" spans="1:19" s="3" customFormat="1" ht="5.25" customHeight="1" x14ac:dyDescent="0.3">
      <c r="A26" s="35"/>
      <c r="B26" s="38"/>
      <c r="C26" s="37"/>
      <c r="D26" s="33"/>
      <c r="E26" s="33"/>
      <c r="F26" s="50"/>
      <c r="G26" s="50"/>
      <c r="H26" s="33"/>
      <c r="I26" s="68"/>
      <c r="J26" s="52"/>
      <c r="K26" s="33"/>
      <c r="L26" s="32"/>
      <c r="M26" s="33"/>
      <c r="N26" s="5"/>
      <c r="O26" s="5"/>
      <c r="P26" s="6"/>
      <c r="Q26" s="6"/>
      <c r="R26" s="6"/>
      <c r="S26" s="6"/>
    </row>
    <row r="27" spans="1:19" s="2" customFormat="1" x14ac:dyDescent="0.3">
      <c r="A27" s="59" t="s">
        <v>41</v>
      </c>
      <c r="B27" s="34" t="s">
        <v>53</v>
      </c>
      <c r="C27" s="31">
        <f>SUM(C28:C29)</f>
        <v>30000000</v>
      </c>
      <c r="D27" s="32">
        <v>100</v>
      </c>
      <c r="E27" s="32">
        <v>100</v>
      </c>
      <c r="F27" s="51">
        <f t="shared" ref="F27" si="7">I27/C27</f>
        <v>0.34756666666666669</v>
      </c>
      <c r="G27" s="51">
        <f t="shared" ref="G27:G29" si="8">D27*F27</f>
        <v>34.756666666666668</v>
      </c>
      <c r="H27" s="32">
        <f t="shared" ref="H27:H29" si="9">E27-F27</f>
        <v>99.652433333333335</v>
      </c>
      <c r="I27" s="73">
        <f>SUM(I28:I29)</f>
        <v>10427000</v>
      </c>
      <c r="J27" s="54">
        <f t="shared" ref="J27:J29" si="10">I27/C27*100</f>
        <v>34.756666666666668</v>
      </c>
      <c r="K27" s="31">
        <f>SUM(K28:K29)</f>
        <v>19573000</v>
      </c>
      <c r="L27" s="32">
        <f t="shared" ref="L27:L29" si="11">K27/C27*100</f>
        <v>65.243333333333325</v>
      </c>
      <c r="M27" s="32"/>
      <c r="N27" s="10"/>
      <c r="O27" s="10"/>
      <c r="P27" s="11"/>
      <c r="Q27" s="11"/>
      <c r="R27" s="11"/>
      <c r="S27" s="11"/>
    </row>
    <row r="28" spans="1:19" s="3" customFormat="1" ht="15" customHeight="1" x14ac:dyDescent="0.3">
      <c r="A28" s="35">
        <v>8</v>
      </c>
      <c r="B28" s="36" t="s">
        <v>51</v>
      </c>
      <c r="C28" s="37">
        <v>20000000</v>
      </c>
      <c r="D28" s="33">
        <v>100</v>
      </c>
      <c r="E28" s="33">
        <v>100</v>
      </c>
      <c r="F28" s="50">
        <f>I28/C28</f>
        <v>0.25</v>
      </c>
      <c r="G28" s="50">
        <f t="shared" ref="G28" si="12">D28*F28</f>
        <v>25</v>
      </c>
      <c r="H28" s="33">
        <f t="shared" ref="H28" si="13">E28-F28</f>
        <v>99.75</v>
      </c>
      <c r="I28" s="68">
        <v>5000000</v>
      </c>
      <c r="J28" s="52">
        <f t="shared" ref="J28" si="14">I28/C28*100</f>
        <v>25</v>
      </c>
      <c r="K28" s="33">
        <f t="shared" ref="K28" si="15">C28-I28</f>
        <v>15000000</v>
      </c>
      <c r="L28" s="33">
        <f t="shared" ref="L28" si="16">K28/C28*100</f>
        <v>75</v>
      </c>
      <c r="M28" s="33"/>
      <c r="N28" s="5"/>
      <c r="O28" s="5"/>
      <c r="P28" s="6"/>
      <c r="Q28" s="6"/>
      <c r="R28" s="6"/>
      <c r="S28" s="6"/>
    </row>
    <row r="29" spans="1:19" s="3" customFormat="1" ht="15" customHeight="1" x14ac:dyDescent="0.3">
      <c r="A29" s="35">
        <v>7</v>
      </c>
      <c r="B29" s="36" t="s">
        <v>52</v>
      </c>
      <c r="C29" s="37">
        <v>10000000</v>
      </c>
      <c r="D29" s="33">
        <v>100</v>
      </c>
      <c r="E29" s="33">
        <v>100</v>
      </c>
      <c r="F29" s="50">
        <f>I29/C29</f>
        <v>0.54269999999999996</v>
      </c>
      <c r="G29" s="50">
        <f t="shared" si="8"/>
        <v>54.269999999999996</v>
      </c>
      <c r="H29" s="33">
        <f t="shared" si="9"/>
        <v>99.457300000000004</v>
      </c>
      <c r="I29" s="68">
        <v>5427000</v>
      </c>
      <c r="J29" s="52">
        <f t="shared" si="10"/>
        <v>54.269999999999996</v>
      </c>
      <c r="K29" s="33">
        <f t="shared" ref="K29" si="17">C29-I29</f>
        <v>4573000</v>
      </c>
      <c r="L29" s="33">
        <f t="shared" si="11"/>
        <v>45.73</v>
      </c>
      <c r="M29" s="33"/>
      <c r="N29" s="5"/>
      <c r="O29" s="5"/>
      <c r="P29" s="6"/>
      <c r="Q29" s="6"/>
      <c r="R29" s="6"/>
      <c r="S29" s="6"/>
    </row>
    <row r="30" spans="1:19" s="3" customFormat="1" ht="4.5" customHeight="1" x14ac:dyDescent="0.3">
      <c r="A30" s="35"/>
      <c r="B30" s="38"/>
      <c r="C30" s="37"/>
      <c r="D30" s="33"/>
      <c r="E30" s="33"/>
      <c r="F30" s="50"/>
      <c r="G30" s="50"/>
      <c r="H30" s="33"/>
      <c r="I30" s="68"/>
      <c r="J30" s="52"/>
      <c r="K30" s="33"/>
      <c r="L30" s="32"/>
      <c r="M30" s="33"/>
      <c r="N30" s="5"/>
      <c r="O30" s="5"/>
      <c r="P30" s="6"/>
      <c r="Q30" s="6"/>
      <c r="R30" s="6"/>
      <c r="S30" s="6"/>
    </row>
    <row r="31" spans="1:19" s="2" customFormat="1" ht="29.25" customHeight="1" x14ac:dyDescent="0.3">
      <c r="A31" s="59" t="s">
        <v>34</v>
      </c>
      <c r="B31" s="34" t="s">
        <v>74</v>
      </c>
      <c r="C31" s="31">
        <f>SUM(C32:C36)</f>
        <v>300000000</v>
      </c>
      <c r="D31" s="32">
        <v>100</v>
      </c>
      <c r="E31" s="32">
        <v>100</v>
      </c>
      <c r="F31" s="51">
        <f t="shared" ref="F31:F36" si="18">I31/C31</f>
        <v>0.27051666666666668</v>
      </c>
      <c r="G31" s="51">
        <f t="shared" si="3"/>
        <v>27.051666666666669</v>
      </c>
      <c r="H31" s="32">
        <f t="shared" si="4"/>
        <v>99.729483333333334</v>
      </c>
      <c r="I31" s="73">
        <f>SUM(I32:I36)</f>
        <v>81155000</v>
      </c>
      <c r="J31" s="54">
        <f t="shared" ref="J31:J36" si="19">I31/C31*100</f>
        <v>27.051666666666669</v>
      </c>
      <c r="K31" s="31">
        <f>SUM(K32:K36)</f>
        <v>218845000</v>
      </c>
      <c r="L31" s="32">
        <f t="shared" si="1"/>
        <v>72.948333333333338</v>
      </c>
      <c r="M31" s="32"/>
      <c r="N31" s="10"/>
      <c r="O31" s="10"/>
      <c r="P31" s="11"/>
      <c r="Q31" s="11"/>
      <c r="R31" s="11"/>
      <c r="S31" s="11"/>
    </row>
    <row r="32" spans="1:19" s="3" customFormat="1" ht="15" customHeight="1" x14ac:dyDescent="0.3">
      <c r="A32" s="35">
        <v>9</v>
      </c>
      <c r="B32" s="36" t="s">
        <v>54</v>
      </c>
      <c r="C32" s="37">
        <v>100000000</v>
      </c>
      <c r="D32" s="33">
        <v>100</v>
      </c>
      <c r="E32" s="33">
        <v>100</v>
      </c>
      <c r="F32" s="50">
        <f t="shared" si="18"/>
        <v>0.33739999999999998</v>
      </c>
      <c r="G32" s="50">
        <f t="shared" ref="G32:G36" si="20">D32*F32</f>
        <v>33.739999999999995</v>
      </c>
      <c r="H32" s="33">
        <f t="shared" ref="H32:H36" si="21">E32-F32</f>
        <v>99.662599999999998</v>
      </c>
      <c r="I32" s="68">
        <v>33740000</v>
      </c>
      <c r="J32" s="52">
        <f t="shared" si="19"/>
        <v>33.739999999999995</v>
      </c>
      <c r="K32" s="33">
        <f t="shared" ref="K32:K36" si="22">C32-I32</f>
        <v>66260000</v>
      </c>
      <c r="L32" s="33">
        <f t="shared" ref="L32:L36" si="23">K32/C32*100</f>
        <v>66.259999999999991</v>
      </c>
      <c r="M32" s="33"/>
      <c r="N32" s="5"/>
      <c r="O32" s="5"/>
      <c r="P32" s="6"/>
      <c r="Q32" s="6"/>
      <c r="R32" s="6"/>
      <c r="S32" s="6"/>
    </row>
    <row r="33" spans="1:19" s="3" customFormat="1" ht="15" customHeight="1" x14ac:dyDescent="0.3">
      <c r="A33" s="35">
        <v>10</v>
      </c>
      <c r="B33" s="36" t="s">
        <v>55</v>
      </c>
      <c r="C33" s="37">
        <v>50000000</v>
      </c>
      <c r="D33" s="33">
        <v>100</v>
      </c>
      <c r="E33" s="33">
        <v>100</v>
      </c>
      <c r="F33" s="50">
        <f t="shared" si="18"/>
        <v>0.1</v>
      </c>
      <c r="G33" s="50">
        <f t="shared" si="20"/>
        <v>10</v>
      </c>
      <c r="H33" s="33">
        <f t="shared" si="21"/>
        <v>99.9</v>
      </c>
      <c r="I33" s="68">
        <v>5000000</v>
      </c>
      <c r="J33" s="52">
        <f t="shared" si="19"/>
        <v>10</v>
      </c>
      <c r="K33" s="33">
        <f t="shared" si="22"/>
        <v>45000000</v>
      </c>
      <c r="L33" s="33">
        <f t="shared" si="23"/>
        <v>90</v>
      </c>
      <c r="M33" s="33"/>
      <c r="N33" s="5"/>
      <c r="O33" s="5"/>
      <c r="P33" s="6"/>
      <c r="Q33" s="6"/>
      <c r="R33" s="6"/>
      <c r="S33" s="6"/>
    </row>
    <row r="34" spans="1:19" s="3" customFormat="1" ht="15" customHeight="1" x14ac:dyDescent="0.3">
      <c r="A34" s="35">
        <v>11</v>
      </c>
      <c r="B34" s="36" t="s">
        <v>56</v>
      </c>
      <c r="C34" s="37">
        <v>50000000</v>
      </c>
      <c r="D34" s="33">
        <v>100</v>
      </c>
      <c r="E34" s="33">
        <v>100</v>
      </c>
      <c r="F34" s="50">
        <f t="shared" si="18"/>
        <v>0.08</v>
      </c>
      <c r="G34" s="50">
        <f t="shared" si="20"/>
        <v>8</v>
      </c>
      <c r="H34" s="33">
        <f t="shared" si="21"/>
        <v>99.92</v>
      </c>
      <c r="I34" s="68">
        <v>4000000</v>
      </c>
      <c r="J34" s="52">
        <f t="shared" si="19"/>
        <v>8</v>
      </c>
      <c r="K34" s="33">
        <f t="shared" si="22"/>
        <v>46000000</v>
      </c>
      <c r="L34" s="33">
        <f t="shared" si="23"/>
        <v>92</v>
      </c>
      <c r="M34" s="33"/>
      <c r="N34" s="5"/>
      <c r="O34" s="5"/>
      <c r="P34" s="6"/>
      <c r="Q34" s="6"/>
      <c r="R34" s="6"/>
      <c r="S34" s="6"/>
    </row>
    <row r="35" spans="1:19" s="3" customFormat="1" ht="15" customHeight="1" x14ac:dyDescent="0.3">
      <c r="A35" s="35">
        <v>12</v>
      </c>
      <c r="B35" s="36" t="s">
        <v>57</v>
      </c>
      <c r="C35" s="37">
        <v>50000000</v>
      </c>
      <c r="D35" s="33">
        <v>100</v>
      </c>
      <c r="E35" s="33">
        <v>100</v>
      </c>
      <c r="F35" s="50">
        <f t="shared" si="18"/>
        <v>0.71196000000000004</v>
      </c>
      <c r="G35" s="50">
        <f t="shared" si="20"/>
        <v>71.195999999999998</v>
      </c>
      <c r="H35" s="33">
        <f t="shared" si="21"/>
        <v>99.288039999999995</v>
      </c>
      <c r="I35" s="68">
        <v>35598000</v>
      </c>
      <c r="J35" s="52">
        <f t="shared" si="19"/>
        <v>71.195999999999998</v>
      </c>
      <c r="K35" s="33">
        <f t="shared" si="22"/>
        <v>14402000</v>
      </c>
      <c r="L35" s="33">
        <f t="shared" si="23"/>
        <v>28.804000000000002</v>
      </c>
      <c r="M35" s="33"/>
      <c r="N35" s="5"/>
      <c r="O35" s="5"/>
      <c r="P35" s="6"/>
      <c r="Q35" s="6"/>
      <c r="R35" s="6"/>
      <c r="S35" s="6"/>
    </row>
    <row r="36" spans="1:19" s="3" customFormat="1" ht="15" customHeight="1" x14ac:dyDescent="0.3">
      <c r="A36" s="35">
        <v>13</v>
      </c>
      <c r="B36" s="36" t="s">
        <v>58</v>
      </c>
      <c r="C36" s="37">
        <v>50000000</v>
      </c>
      <c r="D36" s="33">
        <v>100</v>
      </c>
      <c r="E36" s="33">
        <v>100</v>
      </c>
      <c r="F36" s="50">
        <f t="shared" si="18"/>
        <v>5.6340000000000001E-2</v>
      </c>
      <c r="G36" s="50">
        <f t="shared" si="20"/>
        <v>5.6340000000000003</v>
      </c>
      <c r="H36" s="33">
        <f t="shared" si="21"/>
        <v>99.943659999999994</v>
      </c>
      <c r="I36" s="68">
        <v>2817000</v>
      </c>
      <c r="J36" s="52">
        <f t="shared" si="19"/>
        <v>5.6340000000000003</v>
      </c>
      <c r="K36" s="33">
        <f t="shared" si="22"/>
        <v>47183000</v>
      </c>
      <c r="L36" s="33">
        <f t="shared" si="23"/>
        <v>94.366</v>
      </c>
      <c r="M36" s="33"/>
      <c r="N36" s="5"/>
      <c r="O36" s="5"/>
      <c r="P36" s="6"/>
      <c r="Q36" s="6"/>
      <c r="R36" s="6"/>
      <c r="S36" s="6"/>
    </row>
    <row r="37" spans="1:19" s="3" customFormat="1" ht="4.5" customHeight="1" x14ac:dyDescent="0.3">
      <c r="A37" s="35"/>
      <c r="B37" s="38"/>
      <c r="C37" s="37"/>
      <c r="D37" s="33"/>
      <c r="E37" s="33"/>
      <c r="F37" s="50"/>
      <c r="G37" s="50"/>
      <c r="H37" s="33"/>
      <c r="I37" s="68"/>
      <c r="J37" s="52"/>
      <c r="K37" s="33"/>
      <c r="L37" s="32"/>
      <c r="M37" s="33"/>
      <c r="N37" s="5"/>
      <c r="O37" s="5"/>
      <c r="P37" s="6"/>
      <c r="Q37" s="6"/>
      <c r="R37" s="6"/>
      <c r="S37" s="6"/>
    </row>
    <row r="38" spans="1:19" s="2" customFormat="1" x14ac:dyDescent="0.3">
      <c r="A38" s="59" t="s">
        <v>35</v>
      </c>
      <c r="B38" s="34" t="s">
        <v>59</v>
      </c>
      <c r="C38" s="31">
        <f>SUM(C39:C41)</f>
        <v>4606650000</v>
      </c>
      <c r="D38" s="32">
        <v>100</v>
      </c>
      <c r="E38" s="32">
        <v>100</v>
      </c>
      <c r="F38" s="51">
        <f t="shared" ref="F38" si="24">I38/C38</f>
        <v>0.33186806030412558</v>
      </c>
      <c r="G38" s="51">
        <f t="shared" si="3"/>
        <v>33.186806030412555</v>
      </c>
      <c r="H38" s="32">
        <f t="shared" si="4"/>
        <v>99.668131939695868</v>
      </c>
      <c r="I38" s="73">
        <f>SUM(I39:I41)</f>
        <v>1528800000</v>
      </c>
      <c r="J38" s="54">
        <f t="shared" ref="J38:J55" si="25">I38/C38*100</f>
        <v>33.186806030412555</v>
      </c>
      <c r="K38" s="31">
        <f>SUM(K39:K41)</f>
        <v>3077850000</v>
      </c>
      <c r="L38" s="32">
        <f t="shared" si="1"/>
        <v>66.813193969587445</v>
      </c>
      <c r="M38" s="32"/>
      <c r="N38" s="10"/>
      <c r="O38" s="10"/>
      <c r="P38" s="11"/>
      <c r="Q38" s="11"/>
      <c r="R38" s="11"/>
      <c r="S38" s="11"/>
    </row>
    <row r="39" spans="1:19" s="3" customFormat="1" ht="15" customHeight="1" x14ac:dyDescent="0.3">
      <c r="A39" s="35">
        <v>14</v>
      </c>
      <c r="B39" s="36" t="s">
        <v>60</v>
      </c>
      <c r="C39" s="37">
        <v>699000000</v>
      </c>
      <c r="D39" s="33">
        <v>100</v>
      </c>
      <c r="E39" s="33">
        <v>100</v>
      </c>
      <c r="F39" s="50">
        <f t="shared" ref="F39:F41" si="26">I39/C39</f>
        <v>0.3204220314735336</v>
      </c>
      <c r="G39" s="50">
        <f t="shared" si="3"/>
        <v>32.042203147353362</v>
      </c>
      <c r="H39" s="33">
        <f t="shared" si="4"/>
        <v>99.679577968526473</v>
      </c>
      <c r="I39" s="68">
        <v>223975000</v>
      </c>
      <c r="J39" s="52">
        <f t="shared" si="25"/>
        <v>32.042203147353362</v>
      </c>
      <c r="K39" s="33">
        <f t="shared" si="6"/>
        <v>475025000</v>
      </c>
      <c r="L39" s="33">
        <f t="shared" si="1"/>
        <v>67.957796852646638</v>
      </c>
      <c r="M39" s="33"/>
      <c r="N39" s="5"/>
      <c r="O39" s="5"/>
      <c r="P39" s="6"/>
      <c r="Q39" s="6"/>
      <c r="R39" s="6"/>
      <c r="S39" s="6"/>
    </row>
    <row r="40" spans="1:19" s="3" customFormat="1" ht="30" customHeight="1" x14ac:dyDescent="0.3">
      <c r="A40" s="35">
        <v>15</v>
      </c>
      <c r="B40" s="36" t="s">
        <v>61</v>
      </c>
      <c r="C40" s="37">
        <v>210000000</v>
      </c>
      <c r="D40" s="33">
        <v>100</v>
      </c>
      <c r="E40" s="33">
        <v>100</v>
      </c>
      <c r="F40" s="50">
        <f t="shared" si="26"/>
        <v>0</v>
      </c>
      <c r="G40" s="50">
        <f t="shared" si="3"/>
        <v>0</v>
      </c>
      <c r="H40" s="33">
        <f t="shared" si="4"/>
        <v>100</v>
      </c>
      <c r="I40" s="68">
        <v>0</v>
      </c>
      <c r="J40" s="52">
        <f t="shared" si="25"/>
        <v>0</v>
      </c>
      <c r="K40" s="33">
        <f t="shared" si="6"/>
        <v>210000000</v>
      </c>
      <c r="L40" s="33">
        <f t="shared" si="1"/>
        <v>100</v>
      </c>
      <c r="M40" s="33"/>
      <c r="N40" s="5"/>
      <c r="O40" s="5"/>
      <c r="P40" s="6"/>
      <c r="Q40" s="6"/>
      <c r="R40" s="6"/>
      <c r="S40" s="6"/>
    </row>
    <row r="41" spans="1:19" s="3" customFormat="1" ht="20.25" customHeight="1" x14ac:dyDescent="0.3">
      <c r="A41" s="35">
        <v>16</v>
      </c>
      <c r="B41" s="36" t="s">
        <v>62</v>
      </c>
      <c r="C41" s="37">
        <v>3697650000</v>
      </c>
      <c r="D41" s="33">
        <v>100</v>
      </c>
      <c r="E41" s="33">
        <v>100</v>
      </c>
      <c r="F41" s="50">
        <f t="shared" si="26"/>
        <v>0.352879531594391</v>
      </c>
      <c r="G41" s="50">
        <f t="shared" ref="G41" si="27">D41*F41</f>
        <v>35.287953159439098</v>
      </c>
      <c r="H41" s="33">
        <f t="shared" ref="H41" si="28">E41-F41</f>
        <v>99.647120468405603</v>
      </c>
      <c r="I41" s="68">
        <v>1304825000</v>
      </c>
      <c r="J41" s="52">
        <f t="shared" ref="J41" si="29">I41/C41*100</f>
        <v>35.287953159439098</v>
      </c>
      <c r="K41" s="33">
        <f t="shared" ref="K41" si="30">C41-I41</f>
        <v>2392825000</v>
      </c>
      <c r="L41" s="33">
        <f t="shared" ref="L41" si="31">K41/C41*100</f>
        <v>64.712046840560902</v>
      </c>
      <c r="M41" s="33"/>
      <c r="N41" s="5"/>
      <c r="O41" s="5"/>
      <c r="P41" s="6"/>
      <c r="Q41" s="6"/>
      <c r="R41" s="6"/>
      <c r="S41" s="6"/>
    </row>
    <row r="42" spans="1:19" s="3" customFormat="1" ht="5.25" customHeight="1" x14ac:dyDescent="0.3">
      <c r="A42" s="35"/>
      <c r="B42" s="38"/>
      <c r="C42" s="37"/>
      <c r="D42" s="33"/>
      <c r="E42" s="33"/>
      <c r="F42" s="50"/>
      <c r="G42" s="50"/>
      <c r="H42" s="33"/>
      <c r="I42" s="68"/>
      <c r="J42" s="52"/>
      <c r="K42" s="33"/>
      <c r="L42" s="32"/>
      <c r="M42" s="33"/>
      <c r="N42" s="5"/>
      <c r="O42" s="5"/>
      <c r="P42" s="6"/>
      <c r="Q42" s="6"/>
      <c r="R42" s="6"/>
      <c r="S42" s="6"/>
    </row>
    <row r="43" spans="1:19" s="2" customFormat="1" x14ac:dyDescent="0.3">
      <c r="A43" s="59" t="s">
        <v>36</v>
      </c>
      <c r="B43" s="34" t="s">
        <v>75</v>
      </c>
      <c r="C43" s="31">
        <f>SUM(C44:C46)</f>
        <v>716950000</v>
      </c>
      <c r="D43" s="32">
        <v>100</v>
      </c>
      <c r="E43" s="32">
        <v>100</v>
      </c>
      <c r="F43" s="51">
        <f t="shared" ref="F43" si="32">I43/C43</f>
        <v>3.6571587976846363E-2</v>
      </c>
      <c r="G43" s="51">
        <f t="shared" si="3"/>
        <v>3.6571587976846365</v>
      </c>
      <c r="H43" s="32">
        <f t="shared" si="4"/>
        <v>99.963428412023148</v>
      </c>
      <c r="I43" s="73">
        <f>SUM(I44:I46)</f>
        <v>26220000</v>
      </c>
      <c r="J43" s="54">
        <f t="shared" si="25"/>
        <v>3.6571587976846365</v>
      </c>
      <c r="K43" s="31">
        <f>SUM(K44:K46)</f>
        <v>690730000</v>
      </c>
      <c r="L43" s="32">
        <f>K43/C43*100</f>
        <v>96.34284120231537</v>
      </c>
      <c r="M43" s="32"/>
      <c r="N43" s="10"/>
      <c r="O43" s="10"/>
      <c r="P43" s="11"/>
      <c r="Q43" s="11"/>
      <c r="R43" s="11"/>
      <c r="S43" s="11"/>
    </row>
    <row r="44" spans="1:19" s="3" customFormat="1" ht="15" customHeight="1" x14ac:dyDescent="0.3">
      <c r="A44" s="35">
        <v>17</v>
      </c>
      <c r="B44" s="36" t="s">
        <v>63</v>
      </c>
      <c r="C44" s="37">
        <v>100000000</v>
      </c>
      <c r="D44" s="33">
        <v>100</v>
      </c>
      <c r="E44" s="33">
        <v>100</v>
      </c>
      <c r="F44" s="50">
        <f>I44/C44</f>
        <v>0</v>
      </c>
      <c r="G44" s="50">
        <f t="shared" si="3"/>
        <v>0</v>
      </c>
      <c r="H44" s="33">
        <f t="shared" si="4"/>
        <v>100</v>
      </c>
      <c r="I44" s="68">
        <v>0</v>
      </c>
      <c r="J44" s="52">
        <f t="shared" si="25"/>
        <v>0</v>
      </c>
      <c r="K44" s="33">
        <f t="shared" si="6"/>
        <v>100000000</v>
      </c>
      <c r="L44" s="33">
        <f t="shared" si="1"/>
        <v>100</v>
      </c>
      <c r="M44" s="33"/>
      <c r="N44" s="5"/>
      <c r="O44" s="5"/>
      <c r="P44" s="6"/>
      <c r="Q44" s="6"/>
      <c r="R44" s="6"/>
      <c r="S44" s="6"/>
    </row>
    <row r="45" spans="1:19" s="3" customFormat="1" ht="15" customHeight="1" x14ac:dyDescent="0.3">
      <c r="A45" s="35">
        <v>18</v>
      </c>
      <c r="B45" s="36" t="s">
        <v>64</v>
      </c>
      <c r="C45" s="37">
        <v>100000000</v>
      </c>
      <c r="D45" s="33">
        <v>100</v>
      </c>
      <c r="E45" s="33">
        <v>100</v>
      </c>
      <c r="F45" s="50">
        <f t="shared" ref="F45:F46" si="33">I45/C45</f>
        <v>0</v>
      </c>
      <c r="G45" s="50">
        <f t="shared" si="3"/>
        <v>0</v>
      </c>
      <c r="H45" s="33">
        <f t="shared" si="4"/>
        <v>100</v>
      </c>
      <c r="I45" s="68">
        <v>0</v>
      </c>
      <c r="J45" s="52">
        <f t="shared" si="25"/>
        <v>0</v>
      </c>
      <c r="K45" s="33">
        <f t="shared" si="6"/>
        <v>100000000</v>
      </c>
      <c r="L45" s="33">
        <f t="shared" si="1"/>
        <v>100</v>
      </c>
      <c r="M45" s="33"/>
      <c r="N45" s="5"/>
      <c r="O45" s="5"/>
      <c r="P45" s="6"/>
      <c r="Q45" s="6"/>
      <c r="R45" s="6"/>
      <c r="S45" s="6"/>
    </row>
    <row r="46" spans="1:19" s="3" customFormat="1" ht="30.75" customHeight="1" x14ac:dyDescent="0.3">
      <c r="A46" s="35">
        <v>19</v>
      </c>
      <c r="B46" s="36" t="s">
        <v>65</v>
      </c>
      <c r="C46" s="37">
        <v>516950000</v>
      </c>
      <c r="D46" s="33">
        <v>100</v>
      </c>
      <c r="E46" s="33">
        <v>100</v>
      </c>
      <c r="F46" s="50">
        <f t="shared" si="33"/>
        <v>5.0720572589225264E-2</v>
      </c>
      <c r="G46" s="50">
        <f t="shared" si="3"/>
        <v>5.0720572589225261</v>
      </c>
      <c r="H46" s="33">
        <f t="shared" si="4"/>
        <v>99.949279427410772</v>
      </c>
      <c r="I46" s="68">
        <v>26220000</v>
      </c>
      <c r="J46" s="52">
        <f t="shared" si="25"/>
        <v>5.0720572589225261</v>
      </c>
      <c r="K46" s="33">
        <f t="shared" si="6"/>
        <v>490730000</v>
      </c>
      <c r="L46" s="33">
        <f t="shared" si="1"/>
        <v>94.927942741077473</v>
      </c>
      <c r="M46" s="33"/>
      <c r="N46" s="5"/>
      <c r="O46" s="5"/>
      <c r="P46" s="6"/>
      <c r="Q46" s="6"/>
      <c r="R46" s="6"/>
      <c r="S46" s="6"/>
    </row>
    <row r="47" spans="1:19" s="3" customFormat="1" ht="4.5" customHeight="1" x14ac:dyDescent="0.3">
      <c r="A47" s="35"/>
      <c r="B47" s="38"/>
      <c r="C47" s="37"/>
      <c r="D47" s="33"/>
      <c r="E47" s="33"/>
      <c r="F47" s="50"/>
      <c r="G47" s="50"/>
      <c r="H47" s="33"/>
      <c r="I47" s="68"/>
      <c r="J47" s="52"/>
      <c r="K47" s="33"/>
      <c r="L47" s="32"/>
      <c r="M47" s="33"/>
      <c r="N47" s="5"/>
      <c r="O47" s="5"/>
      <c r="P47" s="6"/>
      <c r="Q47" s="6"/>
      <c r="R47" s="6"/>
      <c r="S47" s="6"/>
    </row>
    <row r="48" spans="1:19" s="2" customFormat="1" ht="32.25" customHeight="1" x14ac:dyDescent="0.3">
      <c r="A48" s="59" t="s">
        <v>37</v>
      </c>
      <c r="B48" s="34" t="s">
        <v>69</v>
      </c>
      <c r="C48" s="31">
        <f>SUM(C49:C52)</f>
        <v>2108400000</v>
      </c>
      <c r="D48" s="32">
        <v>100</v>
      </c>
      <c r="E48" s="32">
        <v>100</v>
      </c>
      <c r="F48" s="51">
        <f>I48/C48</f>
        <v>0.23239660405995066</v>
      </c>
      <c r="G48" s="51">
        <f t="shared" ref="G48:G51" si="34">D48*F48</f>
        <v>23.239660405995068</v>
      </c>
      <c r="H48" s="32">
        <f t="shared" ref="H48:H51" si="35">E48-F48</f>
        <v>99.767603395940043</v>
      </c>
      <c r="I48" s="73">
        <f>SUM(I49:I52)</f>
        <v>489985000</v>
      </c>
      <c r="J48" s="54">
        <f t="shared" ref="J48:J51" si="36">I48/C48*100</f>
        <v>23.239660405995068</v>
      </c>
      <c r="K48" s="31">
        <f>SUM(K49:K52)</f>
        <v>1618415000</v>
      </c>
      <c r="L48" s="33">
        <f t="shared" ref="L48:L51" si="37">K48/C48*100</f>
        <v>76.760339594004932</v>
      </c>
      <c r="M48" s="32"/>
      <c r="N48" s="10"/>
      <c r="O48" s="10"/>
      <c r="P48" s="11"/>
      <c r="Q48" s="11"/>
      <c r="R48" s="11"/>
      <c r="S48" s="11"/>
    </row>
    <row r="49" spans="1:19" s="3" customFormat="1" ht="15" customHeight="1" x14ac:dyDescent="0.3">
      <c r="A49" s="35">
        <v>20</v>
      </c>
      <c r="B49" s="67" t="s">
        <v>66</v>
      </c>
      <c r="C49" s="37">
        <v>252000000</v>
      </c>
      <c r="D49" s="33">
        <v>100</v>
      </c>
      <c r="E49" s="33">
        <v>100</v>
      </c>
      <c r="F49" s="50">
        <f>I49/C49</f>
        <v>0</v>
      </c>
      <c r="G49" s="50">
        <f t="shared" si="34"/>
        <v>0</v>
      </c>
      <c r="H49" s="33">
        <f t="shared" si="35"/>
        <v>100</v>
      </c>
      <c r="I49" s="68">
        <v>0</v>
      </c>
      <c r="J49" s="52">
        <f t="shared" si="36"/>
        <v>0</v>
      </c>
      <c r="K49" s="33">
        <f t="shared" ref="K49:K51" si="38">C49-I49</f>
        <v>252000000</v>
      </c>
      <c r="L49" s="33">
        <f t="shared" si="37"/>
        <v>100</v>
      </c>
      <c r="M49" s="33"/>
      <c r="N49" s="5"/>
      <c r="O49" s="5"/>
      <c r="P49" s="6"/>
      <c r="Q49" s="6"/>
      <c r="R49" s="6"/>
      <c r="S49" s="6"/>
    </row>
    <row r="50" spans="1:19" s="3" customFormat="1" ht="15" customHeight="1" x14ac:dyDescent="0.3">
      <c r="A50" s="35">
        <v>21</v>
      </c>
      <c r="B50" s="67" t="s">
        <v>67</v>
      </c>
      <c r="C50" s="37">
        <v>120000000</v>
      </c>
      <c r="D50" s="33">
        <v>100</v>
      </c>
      <c r="E50" s="33">
        <v>100</v>
      </c>
      <c r="F50" s="50">
        <f t="shared" ref="F50" si="39">I50/C50</f>
        <v>0</v>
      </c>
      <c r="G50" s="50">
        <f t="shared" ref="G50" si="40">D50*F50</f>
        <v>0</v>
      </c>
      <c r="H50" s="33">
        <f t="shared" ref="H50" si="41">E50-F50</f>
        <v>100</v>
      </c>
      <c r="I50" s="68">
        <v>0</v>
      </c>
      <c r="J50" s="52">
        <f t="shared" ref="J50" si="42">I50/C50*100</f>
        <v>0</v>
      </c>
      <c r="K50" s="33">
        <f t="shared" ref="K50" si="43">C50-I50</f>
        <v>120000000</v>
      </c>
      <c r="L50" s="33">
        <f t="shared" ref="L50" si="44">K50/C50*100</f>
        <v>100</v>
      </c>
      <c r="M50" s="33"/>
      <c r="N50" s="5"/>
      <c r="O50" s="5"/>
      <c r="P50" s="6"/>
      <c r="Q50" s="6"/>
      <c r="R50" s="6"/>
      <c r="S50" s="6"/>
    </row>
    <row r="51" spans="1:19" s="3" customFormat="1" ht="15" customHeight="1" x14ac:dyDescent="0.3">
      <c r="A51" s="35">
        <v>22</v>
      </c>
      <c r="B51" s="67" t="s">
        <v>68</v>
      </c>
      <c r="C51" s="37">
        <v>150000000</v>
      </c>
      <c r="D51" s="33">
        <v>100</v>
      </c>
      <c r="E51" s="33">
        <v>100</v>
      </c>
      <c r="F51" s="50">
        <f t="shared" ref="F51" si="45">I51/C51</f>
        <v>0</v>
      </c>
      <c r="G51" s="50">
        <f t="shared" si="34"/>
        <v>0</v>
      </c>
      <c r="H51" s="33">
        <f t="shared" si="35"/>
        <v>100</v>
      </c>
      <c r="I51" s="68">
        <v>0</v>
      </c>
      <c r="J51" s="52">
        <f t="shared" si="36"/>
        <v>0</v>
      </c>
      <c r="K51" s="33">
        <f t="shared" si="38"/>
        <v>150000000</v>
      </c>
      <c r="L51" s="33">
        <f t="shared" si="37"/>
        <v>100</v>
      </c>
      <c r="M51" s="33"/>
      <c r="N51" s="5"/>
      <c r="O51" s="5"/>
      <c r="P51" s="6"/>
      <c r="Q51" s="6"/>
      <c r="R51" s="6"/>
      <c r="S51" s="6"/>
    </row>
    <row r="52" spans="1:19" s="3" customFormat="1" ht="15" customHeight="1" x14ac:dyDescent="0.3">
      <c r="A52" s="35">
        <v>23</v>
      </c>
      <c r="B52" s="67" t="s">
        <v>44</v>
      </c>
      <c r="C52" s="37">
        <v>1586400000</v>
      </c>
      <c r="D52" s="33">
        <v>100</v>
      </c>
      <c r="E52" s="33">
        <v>100</v>
      </c>
      <c r="F52" s="50">
        <f>I52/C52</f>
        <v>0.30886598587997982</v>
      </c>
      <c r="G52" s="50">
        <f t="shared" ref="G52" si="46">D52*F52</f>
        <v>30.88659858799798</v>
      </c>
      <c r="H52" s="33">
        <f t="shared" ref="H52" si="47">E52-F52</f>
        <v>99.691134014120024</v>
      </c>
      <c r="I52" s="68">
        <v>489985000</v>
      </c>
      <c r="J52" s="52">
        <f t="shared" ref="J52" si="48">I52/C52*100</f>
        <v>30.88659858799798</v>
      </c>
      <c r="K52" s="33">
        <f t="shared" ref="K52" si="49">C52-I52</f>
        <v>1096415000</v>
      </c>
      <c r="L52" s="33">
        <f t="shared" ref="L52" si="50">K52/C52*100</f>
        <v>69.11340141200202</v>
      </c>
      <c r="M52" s="33"/>
      <c r="N52" s="5"/>
      <c r="O52" s="5"/>
      <c r="P52" s="6"/>
      <c r="Q52" s="6"/>
      <c r="R52" s="6"/>
      <c r="S52" s="6"/>
    </row>
    <row r="53" spans="1:19" s="3" customFormat="1" ht="4.5" customHeight="1" x14ac:dyDescent="0.3">
      <c r="A53" s="35"/>
      <c r="B53" s="38"/>
      <c r="C53" s="37"/>
      <c r="D53" s="33"/>
      <c r="E53" s="33"/>
      <c r="F53" s="50"/>
      <c r="G53" s="50"/>
      <c r="H53" s="33"/>
      <c r="I53" s="68"/>
      <c r="J53" s="52"/>
      <c r="K53" s="33"/>
      <c r="L53" s="32"/>
      <c r="M53" s="33"/>
      <c r="N53" s="5"/>
      <c r="O53" s="5"/>
      <c r="P53" s="6"/>
      <c r="Q53" s="6"/>
      <c r="R53" s="6"/>
      <c r="S53" s="6"/>
    </row>
    <row r="54" spans="1:19" s="2" customFormat="1" ht="33" x14ac:dyDescent="0.3">
      <c r="A54" s="59" t="s">
        <v>38</v>
      </c>
      <c r="B54" s="34" t="s">
        <v>70</v>
      </c>
      <c r="C54" s="31">
        <f>SUM(C55:C56)</f>
        <v>485000000</v>
      </c>
      <c r="D54" s="32">
        <v>100</v>
      </c>
      <c r="E54" s="32">
        <v>100</v>
      </c>
      <c r="F54" s="51">
        <f>I54/C54</f>
        <v>4.0659793814432993E-2</v>
      </c>
      <c r="G54" s="51">
        <f t="shared" si="3"/>
        <v>4.0659793814432996</v>
      </c>
      <c r="H54" s="32">
        <f t="shared" si="4"/>
        <v>99.959340206185573</v>
      </c>
      <c r="I54" s="73">
        <f>SUM(I55:I56)</f>
        <v>19720000</v>
      </c>
      <c r="J54" s="54">
        <f t="shared" si="25"/>
        <v>4.0659793814432996</v>
      </c>
      <c r="K54" s="31">
        <f>SUM(K55:K56)</f>
        <v>465280000</v>
      </c>
      <c r="L54" s="33">
        <f t="shared" si="1"/>
        <v>95.934020618556701</v>
      </c>
      <c r="M54" s="32"/>
      <c r="N54" s="10"/>
      <c r="O54" s="10"/>
      <c r="P54" s="11"/>
      <c r="Q54" s="11"/>
      <c r="R54" s="11"/>
      <c r="S54" s="11"/>
    </row>
    <row r="55" spans="1:19" s="3" customFormat="1" ht="33" customHeight="1" x14ac:dyDescent="0.3">
      <c r="A55" s="35">
        <v>24</v>
      </c>
      <c r="B55" s="36" t="s">
        <v>43</v>
      </c>
      <c r="C55" s="37">
        <v>435000000</v>
      </c>
      <c r="D55" s="33">
        <v>100</v>
      </c>
      <c r="E55" s="33">
        <v>100</v>
      </c>
      <c r="F55" s="50">
        <f>I55/C55</f>
        <v>4.5333333333333337E-2</v>
      </c>
      <c r="G55" s="50">
        <f t="shared" si="3"/>
        <v>4.5333333333333332</v>
      </c>
      <c r="H55" s="33">
        <f t="shared" si="4"/>
        <v>99.954666666666668</v>
      </c>
      <c r="I55" s="68">
        <v>19720000</v>
      </c>
      <c r="J55" s="52">
        <f t="shared" si="25"/>
        <v>4.5333333333333332</v>
      </c>
      <c r="K55" s="33">
        <f t="shared" si="6"/>
        <v>415280000</v>
      </c>
      <c r="L55" s="33">
        <f t="shared" si="1"/>
        <v>95.466666666666669</v>
      </c>
      <c r="M55" s="33"/>
      <c r="N55" s="5"/>
      <c r="O55" s="5"/>
      <c r="P55" s="6"/>
      <c r="Q55" s="6"/>
      <c r="R55" s="6"/>
      <c r="S55" s="6"/>
    </row>
    <row r="56" spans="1:19" s="3" customFormat="1" ht="15" customHeight="1" x14ac:dyDescent="0.3">
      <c r="A56" s="35">
        <v>25</v>
      </c>
      <c r="B56" s="36" t="s">
        <v>71</v>
      </c>
      <c r="C56" s="37">
        <v>50000000</v>
      </c>
      <c r="D56" s="33">
        <v>100</v>
      </c>
      <c r="E56" s="33">
        <v>100</v>
      </c>
      <c r="F56" s="50">
        <f t="shared" ref="F56" si="51">I56/C56</f>
        <v>0</v>
      </c>
      <c r="G56" s="50">
        <f t="shared" ref="G56" si="52">D56*F56</f>
        <v>0</v>
      </c>
      <c r="H56" s="33">
        <f t="shared" ref="H56" si="53">E56-F56</f>
        <v>100</v>
      </c>
      <c r="I56" s="68">
        <v>0</v>
      </c>
      <c r="J56" s="52">
        <f t="shared" ref="J56" si="54">I56/C56*100</f>
        <v>0</v>
      </c>
      <c r="K56" s="33">
        <f t="shared" ref="K56" si="55">C56-I56</f>
        <v>50000000</v>
      </c>
      <c r="L56" s="33">
        <f t="shared" ref="L56" si="56">K56/C56*100</f>
        <v>100</v>
      </c>
      <c r="M56" s="33"/>
      <c r="N56" s="5"/>
      <c r="O56" s="5"/>
      <c r="P56" s="6"/>
      <c r="Q56" s="6"/>
      <c r="R56" s="6"/>
      <c r="S56" s="6"/>
    </row>
    <row r="57" spans="1:19" s="3" customFormat="1" ht="7.5" customHeight="1" x14ac:dyDescent="0.3">
      <c r="A57" s="39"/>
      <c r="B57" s="65"/>
      <c r="C57" s="40"/>
      <c r="D57" s="41"/>
      <c r="E57" s="41"/>
      <c r="F57" s="53"/>
      <c r="G57" s="53"/>
      <c r="H57" s="41"/>
      <c r="I57" s="55"/>
      <c r="J57" s="55"/>
      <c r="K57" s="41"/>
      <c r="L57" s="66"/>
      <c r="M57" s="41"/>
      <c r="N57" s="5"/>
      <c r="O57" s="5"/>
      <c r="P57" s="6"/>
      <c r="Q57" s="6"/>
      <c r="R57" s="6"/>
      <c r="S57" s="6"/>
    </row>
    <row r="58" spans="1:19" s="3" customFormat="1" x14ac:dyDescent="0.3">
      <c r="A58" s="5"/>
      <c r="B58" s="7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5"/>
      <c r="O58" s="5"/>
      <c r="P58" s="6"/>
      <c r="Q58" s="6"/>
      <c r="R58" s="6"/>
      <c r="S58" s="6"/>
    </row>
    <row r="59" spans="1:19" s="3" customFormat="1" x14ac:dyDescent="0.3">
      <c r="A59" s="5"/>
      <c r="B59" s="7"/>
      <c r="C59" s="8"/>
      <c r="D59" s="9"/>
      <c r="E59" s="9"/>
      <c r="F59" s="9"/>
      <c r="G59" s="9"/>
      <c r="H59" s="9"/>
      <c r="I59" s="82" t="s">
        <v>79</v>
      </c>
      <c r="J59" s="82"/>
      <c r="K59" s="82"/>
      <c r="L59" s="82"/>
      <c r="M59" s="82"/>
      <c r="N59" s="5"/>
      <c r="O59" s="5"/>
      <c r="P59" s="6"/>
      <c r="Q59" s="6"/>
      <c r="R59" s="6"/>
      <c r="S59" s="6"/>
    </row>
    <row r="60" spans="1:19" x14ac:dyDescent="0.3">
      <c r="I60" s="82" t="s">
        <v>40</v>
      </c>
      <c r="J60" s="82"/>
      <c r="K60" s="82"/>
      <c r="L60" s="82"/>
      <c r="M60" s="82"/>
    </row>
    <row r="61" spans="1:19" x14ac:dyDescent="0.3">
      <c r="I61" s="47"/>
      <c r="J61" s="48"/>
      <c r="K61" s="49"/>
      <c r="L61" s="48"/>
      <c r="M61" s="48"/>
    </row>
    <row r="62" spans="1:19" x14ac:dyDescent="0.3">
      <c r="I62" s="47"/>
      <c r="J62" s="48"/>
      <c r="K62" s="49"/>
      <c r="L62" s="48"/>
      <c r="M62" s="48"/>
    </row>
    <row r="63" spans="1:19" x14ac:dyDescent="0.3">
      <c r="I63" s="47"/>
      <c r="J63" s="48"/>
      <c r="K63" s="49"/>
      <c r="L63" s="48"/>
      <c r="M63" s="48"/>
    </row>
    <row r="64" spans="1:19" x14ac:dyDescent="0.3">
      <c r="I64" s="47"/>
      <c r="J64" s="48"/>
      <c r="K64" s="49"/>
      <c r="L64" s="48"/>
      <c r="M64" s="48"/>
    </row>
    <row r="65" spans="9:13" ht="18.75" x14ac:dyDescent="0.3">
      <c r="I65" s="83" t="s">
        <v>80</v>
      </c>
      <c r="J65" s="83"/>
      <c r="K65" s="83"/>
      <c r="L65" s="83"/>
      <c r="M65" s="83"/>
    </row>
    <row r="66" spans="9:13" x14ac:dyDescent="0.3">
      <c r="I66" s="80" t="s">
        <v>81</v>
      </c>
      <c r="J66" s="80"/>
      <c r="K66" s="80"/>
      <c r="L66" s="80"/>
      <c r="M66" s="80"/>
    </row>
  </sheetData>
  <mergeCells count="19">
    <mergeCell ref="I66:M66"/>
    <mergeCell ref="A1:M1"/>
    <mergeCell ref="A2:M2"/>
    <mergeCell ref="I59:M59"/>
    <mergeCell ref="I60:M60"/>
    <mergeCell ref="I65:M65"/>
    <mergeCell ref="L6:L8"/>
    <mergeCell ref="M6:M8"/>
    <mergeCell ref="A6:A8"/>
    <mergeCell ref="B6:B8"/>
    <mergeCell ref="C6:C8"/>
    <mergeCell ref="E6:E8"/>
    <mergeCell ref="D6:D8"/>
    <mergeCell ref="F6:I6"/>
    <mergeCell ref="F7:G7"/>
    <mergeCell ref="I7:I8"/>
    <mergeCell ref="H7:H8"/>
    <mergeCell ref="J6:J8"/>
    <mergeCell ref="K6:K8"/>
  </mergeCells>
  <pageMargins left="0.39370078740157499" right="0.15" top="0.46" bottom="0.75" header="0.3" footer="0.3"/>
  <pageSetup paperSize="12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Ayub</dc:creator>
  <cp:lastModifiedBy>Maya Kiptiah</cp:lastModifiedBy>
  <cp:lastPrinted>2019-05-06T03:30:31Z</cp:lastPrinted>
  <dcterms:created xsi:type="dcterms:W3CDTF">2015-06-02T22:22:34Z</dcterms:created>
  <dcterms:modified xsi:type="dcterms:W3CDTF">2019-06-17T09:32:01Z</dcterms:modified>
</cp:coreProperties>
</file>