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 \FOR DISKOINFO\PEP\lapbul 2019\"/>
    </mc:Choice>
  </mc:AlternateContent>
  <bookViews>
    <workbookView xWindow="120" yWindow="75" windowWidth="15255" windowHeight="7935"/>
  </bookViews>
  <sheets>
    <sheet name="April" sheetId="4" r:id="rId1"/>
  </sheets>
  <calcPr calcId="152511"/>
</workbook>
</file>

<file path=xl/calcChain.xml><?xml version="1.0" encoding="utf-8"?>
<calcChain xmlns="http://schemas.openxmlformats.org/spreadsheetml/2006/main">
  <c r="J59" i="4" l="1"/>
  <c r="J58" i="4"/>
  <c r="J57" i="4"/>
  <c r="J56" i="4"/>
  <c r="J55" i="4"/>
  <c r="J54" i="4"/>
  <c r="J53" i="4"/>
  <c r="J52" i="4"/>
  <c r="J18" i="4"/>
  <c r="J38" i="4" l="1"/>
  <c r="J43" i="4"/>
  <c r="L70" i="4" l="1"/>
  <c r="M70" i="4" s="1"/>
  <c r="L71" i="4"/>
  <c r="M71" i="4" s="1"/>
  <c r="L72" i="4"/>
  <c r="M72" i="4" s="1"/>
  <c r="L73" i="4"/>
  <c r="M73" i="4" s="1"/>
  <c r="L74" i="4"/>
  <c r="M74" i="4" s="1"/>
  <c r="L75" i="4"/>
  <c r="M75" i="4" s="1"/>
  <c r="L76" i="4"/>
  <c r="M76" i="4" s="1"/>
  <c r="L77" i="4"/>
  <c r="M77" i="4" s="1"/>
  <c r="K70" i="4"/>
  <c r="K71" i="4"/>
  <c r="K72" i="4"/>
  <c r="K73" i="4"/>
  <c r="K74" i="4"/>
  <c r="K75" i="4"/>
  <c r="K76" i="4"/>
  <c r="K77" i="4"/>
  <c r="J69" i="4"/>
  <c r="H70" i="4"/>
  <c r="H71" i="4"/>
  <c r="H72" i="4"/>
  <c r="H73" i="4"/>
  <c r="H74" i="4"/>
  <c r="H75" i="4"/>
  <c r="H76" i="4"/>
  <c r="H77" i="4"/>
  <c r="F69" i="4"/>
  <c r="J60" i="4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K61" i="4"/>
  <c r="K62" i="4"/>
  <c r="K63" i="4"/>
  <c r="K64" i="4"/>
  <c r="K65" i="4"/>
  <c r="K66" i="4"/>
  <c r="K67" i="4"/>
  <c r="K68" i="4"/>
  <c r="F60" i="4"/>
  <c r="L52" i="4"/>
  <c r="M52" i="4" s="1"/>
  <c r="L53" i="4"/>
  <c r="M53" i="4" s="1"/>
  <c r="L54" i="4"/>
  <c r="M54" i="4" s="1"/>
  <c r="L55" i="4"/>
  <c r="M55" i="4" s="1"/>
  <c r="L56" i="4"/>
  <c r="M56" i="4" s="1"/>
  <c r="L57" i="4"/>
  <c r="M57" i="4" s="1"/>
  <c r="L58" i="4"/>
  <c r="M58" i="4" s="1"/>
  <c r="L59" i="4"/>
  <c r="M59" i="4" s="1"/>
  <c r="K52" i="4"/>
  <c r="K53" i="4"/>
  <c r="K54" i="4"/>
  <c r="K55" i="4"/>
  <c r="K56" i="4"/>
  <c r="K57" i="4"/>
  <c r="K58" i="4"/>
  <c r="K59" i="4"/>
  <c r="J51" i="4"/>
  <c r="H52" i="4"/>
  <c r="H53" i="4"/>
  <c r="H54" i="4"/>
  <c r="H55" i="4"/>
  <c r="H56" i="4"/>
  <c r="H57" i="4"/>
  <c r="H58" i="4"/>
  <c r="H59" i="4"/>
  <c r="F51" i="4"/>
  <c r="F43" i="4"/>
  <c r="H67" i="4" l="1"/>
  <c r="H68" i="4"/>
  <c r="H69" i="4"/>
  <c r="L69" i="4"/>
  <c r="M69" i="4" s="1"/>
  <c r="K69" i="4"/>
  <c r="H51" i="4"/>
  <c r="H66" i="4" l="1"/>
  <c r="K51" i="4"/>
  <c r="L51" i="4"/>
  <c r="M51" i="4" s="1"/>
  <c r="K48" i="4"/>
  <c r="L50" i="4"/>
  <c r="M50" i="4" s="1"/>
  <c r="K50" i="4"/>
  <c r="H50" i="4"/>
  <c r="L49" i="4"/>
  <c r="M49" i="4" s="1"/>
  <c r="K49" i="4"/>
  <c r="H49" i="4"/>
  <c r="L48" i="4"/>
  <c r="M48" i="4" s="1"/>
  <c r="H48" i="4"/>
  <c r="L47" i="4"/>
  <c r="M47" i="4" s="1"/>
  <c r="K47" i="4"/>
  <c r="H47" i="4"/>
  <c r="L46" i="4"/>
  <c r="M46" i="4" s="1"/>
  <c r="K46" i="4"/>
  <c r="H46" i="4"/>
  <c r="L45" i="4"/>
  <c r="M45" i="4" s="1"/>
  <c r="K45" i="4"/>
  <c r="H45" i="4"/>
  <c r="L44" i="4"/>
  <c r="M44" i="4" s="1"/>
  <c r="K44" i="4"/>
  <c r="H44" i="4"/>
  <c r="L40" i="4"/>
  <c r="M40" i="4" s="1"/>
  <c r="L41" i="4"/>
  <c r="M41" i="4" s="1"/>
  <c r="L42" i="4"/>
  <c r="M42" i="4" s="1"/>
  <c r="K40" i="4"/>
  <c r="K41" i="4"/>
  <c r="K42" i="4"/>
  <c r="H40" i="4"/>
  <c r="H41" i="4"/>
  <c r="H42" i="4"/>
  <c r="F38" i="4"/>
  <c r="L14" i="4"/>
  <c r="H65" i="4" l="1"/>
  <c r="K28" i="4"/>
  <c r="K27" i="4"/>
  <c r="H27" i="4"/>
  <c r="L28" i="4"/>
  <c r="M28" i="4" s="1"/>
  <c r="H28" i="4"/>
  <c r="H64" i="4" l="1"/>
  <c r="L22" i="4"/>
  <c r="M22" i="4" s="1"/>
  <c r="K22" i="4"/>
  <c r="H22" i="4"/>
  <c r="H63" i="4" l="1"/>
  <c r="L37" i="4"/>
  <c r="M37" i="4" s="1"/>
  <c r="K37" i="4"/>
  <c r="H37" i="4"/>
  <c r="L36" i="4"/>
  <c r="M36" i="4" s="1"/>
  <c r="K36" i="4"/>
  <c r="H36" i="4"/>
  <c r="L35" i="4"/>
  <c r="M35" i="4" s="1"/>
  <c r="K35" i="4"/>
  <c r="H35" i="4"/>
  <c r="L34" i="4"/>
  <c r="M34" i="4" s="1"/>
  <c r="K34" i="4"/>
  <c r="H34" i="4"/>
  <c r="L33" i="4"/>
  <c r="M33" i="4" s="1"/>
  <c r="K33" i="4"/>
  <c r="H33" i="4"/>
  <c r="L32" i="4"/>
  <c r="M32" i="4" s="1"/>
  <c r="K32" i="4"/>
  <c r="H32" i="4"/>
  <c r="L31" i="4"/>
  <c r="M31" i="4" s="1"/>
  <c r="K31" i="4"/>
  <c r="H31" i="4"/>
  <c r="L30" i="4"/>
  <c r="M30" i="4" s="1"/>
  <c r="K30" i="4"/>
  <c r="H30" i="4"/>
  <c r="J29" i="4"/>
  <c r="F29" i="4"/>
  <c r="L39" i="4"/>
  <c r="M39" i="4" s="1"/>
  <c r="K39" i="4"/>
  <c r="H39" i="4"/>
  <c r="L27" i="4"/>
  <c r="M27" i="4" s="1"/>
  <c r="L26" i="4"/>
  <c r="M26" i="4" s="1"/>
  <c r="K26" i="4"/>
  <c r="H26" i="4"/>
  <c r="L25" i="4"/>
  <c r="M25" i="4" s="1"/>
  <c r="K25" i="4"/>
  <c r="H25" i="4"/>
  <c r="J23" i="4"/>
  <c r="F23" i="4"/>
  <c r="L21" i="4"/>
  <c r="M21" i="4" s="1"/>
  <c r="K21" i="4"/>
  <c r="H21" i="4"/>
  <c r="J20" i="4"/>
  <c r="F20" i="4"/>
  <c r="L19" i="4"/>
  <c r="M19" i="4" s="1"/>
  <c r="K19" i="4"/>
  <c r="H19" i="4"/>
  <c r="L18" i="4"/>
  <c r="M18" i="4" s="1"/>
  <c r="K18" i="4"/>
  <c r="H18" i="4"/>
  <c r="L17" i="4"/>
  <c r="M17" i="4" s="1"/>
  <c r="K17" i="4"/>
  <c r="H17" i="4"/>
  <c r="L16" i="4"/>
  <c r="M16" i="4" s="1"/>
  <c r="K16" i="4"/>
  <c r="H16" i="4"/>
  <c r="L15" i="4"/>
  <c r="M15" i="4" s="1"/>
  <c r="K15" i="4"/>
  <c r="H15" i="4"/>
  <c r="M14" i="4"/>
  <c r="K14" i="4"/>
  <c r="H14" i="4"/>
  <c r="J13" i="4"/>
  <c r="F13" i="4"/>
  <c r="L11" i="4"/>
  <c r="M11" i="4" s="1"/>
  <c r="J12" i="4" l="1"/>
  <c r="F12" i="4"/>
  <c r="H62" i="4"/>
  <c r="H43" i="4"/>
  <c r="H23" i="4"/>
  <c r="H38" i="4"/>
  <c r="L23" i="4"/>
  <c r="M23" i="4" s="1"/>
  <c r="L38" i="4"/>
  <c r="M38" i="4" s="1"/>
  <c r="H20" i="4"/>
  <c r="H13" i="4"/>
  <c r="L20" i="4"/>
  <c r="M20" i="4" s="1"/>
  <c r="H29" i="4"/>
  <c r="K23" i="4"/>
  <c r="K38" i="4"/>
  <c r="K43" i="4"/>
  <c r="L43" i="4"/>
  <c r="M43" i="4" s="1"/>
  <c r="L29" i="4"/>
  <c r="M29" i="4" s="1"/>
  <c r="K11" i="4"/>
  <c r="K13" i="4"/>
  <c r="K20" i="4"/>
  <c r="K29" i="4"/>
  <c r="H11" i="4"/>
  <c r="L13" i="4"/>
  <c r="M13" i="4" s="1"/>
  <c r="F10" i="4" l="1"/>
  <c r="H61" i="4"/>
  <c r="G15" i="4" l="1"/>
  <c r="I15" i="4" s="1"/>
  <c r="G77" i="4"/>
  <c r="I77" i="4" s="1"/>
  <c r="G73" i="4"/>
  <c r="I73" i="4" s="1"/>
  <c r="G76" i="4"/>
  <c r="I76" i="4" s="1"/>
  <c r="G72" i="4"/>
  <c r="I72" i="4" s="1"/>
  <c r="G70" i="4"/>
  <c r="I70" i="4" s="1"/>
  <c r="G75" i="4"/>
  <c r="I75" i="4" s="1"/>
  <c r="G71" i="4"/>
  <c r="I71" i="4" s="1"/>
  <c r="G74" i="4"/>
  <c r="I74" i="4" s="1"/>
  <c r="G10" i="4"/>
  <c r="G17" i="4"/>
  <c r="I17" i="4" s="1"/>
  <c r="G40" i="4"/>
  <c r="I40" i="4" s="1"/>
  <c r="G34" i="4"/>
  <c r="I34" i="4" s="1"/>
  <c r="G56" i="4"/>
  <c r="I56" i="4" s="1"/>
  <c r="G67" i="4"/>
  <c r="I67" i="4" s="1"/>
  <c r="G63" i="4"/>
  <c r="I63" i="4" s="1"/>
  <c r="G66" i="4"/>
  <c r="I66" i="4" s="1"/>
  <c r="G62" i="4"/>
  <c r="I62" i="4" s="1"/>
  <c r="G65" i="4"/>
  <c r="I65" i="4" s="1"/>
  <c r="G61" i="4"/>
  <c r="I61" i="4" s="1"/>
  <c r="G68" i="4"/>
  <c r="I68" i="4" s="1"/>
  <c r="G64" i="4"/>
  <c r="I64" i="4" s="1"/>
  <c r="G45" i="4"/>
  <c r="I45" i="4" s="1"/>
  <c r="G59" i="4"/>
  <c r="I59" i="4" s="1"/>
  <c r="G55" i="4"/>
  <c r="I55" i="4" s="1"/>
  <c r="G38" i="4"/>
  <c r="I38" i="4" s="1"/>
  <c r="G37" i="4"/>
  <c r="I37" i="4" s="1"/>
  <c r="G18" i="4"/>
  <c r="I18" i="4" s="1"/>
  <c r="G22" i="4"/>
  <c r="I22" i="4" s="1"/>
  <c r="G13" i="4"/>
  <c r="I13" i="4" s="1"/>
  <c r="G46" i="4"/>
  <c r="I46" i="4" s="1"/>
  <c r="G69" i="4"/>
  <c r="I69" i="4" s="1"/>
  <c r="G12" i="4"/>
  <c r="G32" i="4"/>
  <c r="I32" i="4" s="1"/>
  <c r="G19" i="4"/>
  <c r="I19" i="4" s="1"/>
  <c r="G49" i="4"/>
  <c r="I49" i="4" s="1"/>
  <c r="G57" i="4"/>
  <c r="I57" i="4" s="1"/>
  <c r="G26" i="4"/>
  <c r="I26" i="4" s="1"/>
  <c r="G31" i="4"/>
  <c r="I31" i="4" s="1"/>
  <c r="G20" i="4"/>
  <c r="I20" i="4" s="1"/>
  <c r="G41" i="4"/>
  <c r="I41" i="4" s="1"/>
  <c r="G28" i="4"/>
  <c r="I28" i="4" s="1"/>
  <c r="G51" i="4"/>
  <c r="I51" i="4" s="1"/>
  <c r="G54" i="4"/>
  <c r="I54" i="4" s="1"/>
  <c r="G21" i="4"/>
  <c r="I21" i="4" s="1"/>
  <c r="G36" i="4"/>
  <c r="I36" i="4" s="1"/>
  <c r="G11" i="4"/>
  <c r="I11" i="4" s="1"/>
  <c r="G27" i="4"/>
  <c r="I27" i="4" s="1"/>
  <c r="G33" i="4"/>
  <c r="I33" i="4" s="1"/>
  <c r="G29" i="4"/>
  <c r="I29" i="4" s="1"/>
  <c r="G42" i="4"/>
  <c r="I42" i="4" s="1"/>
  <c r="G44" i="4"/>
  <c r="I44" i="4" s="1"/>
  <c r="G58" i="4"/>
  <c r="I58" i="4" s="1"/>
  <c r="G14" i="4"/>
  <c r="I14" i="4" s="1"/>
  <c r="G30" i="4"/>
  <c r="I30" i="4" s="1"/>
  <c r="G16" i="4"/>
  <c r="I16" i="4" s="1"/>
  <c r="G25" i="4"/>
  <c r="I25" i="4" s="1"/>
  <c r="G39" i="4"/>
  <c r="I39" i="4" s="1"/>
  <c r="G35" i="4"/>
  <c r="I35" i="4" s="1"/>
  <c r="G23" i="4"/>
  <c r="I23" i="4" s="1"/>
  <c r="G43" i="4"/>
  <c r="I43" i="4" s="1"/>
  <c r="G48" i="4"/>
  <c r="I48" i="4" s="1"/>
  <c r="G47" i="4"/>
  <c r="I47" i="4" s="1"/>
  <c r="G50" i="4"/>
  <c r="I50" i="4" s="1"/>
  <c r="G53" i="4"/>
  <c r="I53" i="4" s="1"/>
  <c r="G52" i="4"/>
  <c r="I52" i="4" s="1"/>
  <c r="G60" i="4"/>
  <c r="L60" i="4"/>
  <c r="M60" i="4" s="1"/>
  <c r="K60" i="4"/>
  <c r="H60" i="4"/>
  <c r="I60" i="4" l="1"/>
  <c r="H12" i="4"/>
  <c r="I12" i="4" s="1"/>
  <c r="L12" i="4"/>
  <c r="M12" i="4" s="1"/>
  <c r="K12" i="4"/>
  <c r="J10" i="4"/>
  <c r="L10" i="4" l="1"/>
  <c r="M10" i="4" s="1"/>
  <c r="H10" i="4"/>
  <c r="I10" i="4" s="1"/>
  <c r="K10" i="4"/>
</calcChain>
</file>

<file path=xl/sharedStrings.xml><?xml version="1.0" encoding="utf-8"?>
<sst xmlns="http://schemas.openxmlformats.org/spreadsheetml/2006/main" count="186" uniqueCount="176">
  <si>
    <t>LAPORAN REKAPITULASI KEMAJUAN PELAKSANAAN KEGIATAN SATUAN KERJA PERANGKAT DAERAH</t>
  </si>
  <si>
    <t>SKPD</t>
  </si>
  <si>
    <t>: KECAMATAN CIPOCOK JAYA</t>
  </si>
  <si>
    <t xml:space="preserve">Bulan       </t>
  </si>
  <si>
    <t xml:space="preserve">Triwulan  </t>
  </si>
  <si>
    <t>No.</t>
  </si>
  <si>
    <t>Kode Rekening</t>
  </si>
  <si>
    <t>Uraian</t>
  </si>
  <si>
    <t>Anggaran</t>
  </si>
  <si>
    <t>Realisasi s/d Bulan ini</t>
  </si>
  <si>
    <t>(%)</t>
  </si>
  <si>
    <t>Sisa Anggaran</t>
  </si>
  <si>
    <t>Ket</t>
  </si>
  <si>
    <t>Bobot</t>
  </si>
  <si>
    <t>Progres Kegiatan (%)</t>
  </si>
  <si>
    <t>Realisasi Keuangan</t>
  </si>
  <si>
    <t>Tertimbang</t>
  </si>
  <si>
    <t>Kegiatan</t>
  </si>
  <si>
    <t>Instansi</t>
  </si>
  <si>
    <t>7=5x6</t>
  </si>
  <si>
    <t>9=8:4</t>
  </si>
  <si>
    <t>10=4-8</t>
  </si>
  <si>
    <t>11=10:4</t>
  </si>
  <si>
    <t>BELANJA</t>
  </si>
  <si>
    <t>5 . 1</t>
  </si>
  <si>
    <t>BELANJA TIDAK LANGSUNG</t>
  </si>
  <si>
    <t>5 . 2</t>
  </si>
  <si>
    <t>BELANJA LANGSUNG</t>
  </si>
  <si>
    <t>I</t>
  </si>
  <si>
    <t xml:space="preserve"> </t>
  </si>
  <si>
    <t xml:space="preserve">  - Penyediaan makanan dan minuman</t>
  </si>
  <si>
    <t>II</t>
  </si>
  <si>
    <t>III</t>
  </si>
  <si>
    <t>V</t>
  </si>
  <si>
    <t>VIII</t>
  </si>
  <si>
    <t>IX</t>
  </si>
  <si>
    <t xml:space="preserve">   - Penyusunan Pelaporan Keuangan Akhir Tahun</t>
  </si>
  <si>
    <t>XI</t>
  </si>
  <si>
    <t>XIII</t>
  </si>
  <si>
    <t>Program Pelayanan Administrasi Perkantoran</t>
  </si>
  <si>
    <t xml:space="preserve">   - Operasional Pelayanan Kelurahan Gelam</t>
  </si>
  <si>
    <t xml:space="preserve">   - Operasional Pelayanan Kelurahan Dalung</t>
  </si>
  <si>
    <t xml:space="preserve">   - Operasional Pelayanan Kelurahan Tembong</t>
  </si>
  <si>
    <t xml:space="preserve">   - Operasional Pelayanan Kelurahan Karundang</t>
  </si>
  <si>
    <t xml:space="preserve">   - Operasional Pelayanan Kelurahan Cipocok Jaya</t>
  </si>
  <si>
    <t xml:space="preserve">   - Operasional Pelayanan Kelurahan Banjarsari</t>
  </si>
  <si>
    <t xml:space="preserve">   - Operasional Pelayanan Kelurahan Banjar Agung</t>
  </si>
  <si>
    <t xml:space="preserve">   - Pemberdayaan Masyarakat Kelurahan Gelam</t>
  </si>
  <si>
    <t xml:space="preserve">   - Pemberdayaan Masyarakat Kelurahan Dalung</t>
  </si>
  <si>
    <t xml:space="preserve">   - Pemberdayaan Masyarakat Kelurahan Tembong</t>
  </si>
  <si>
    <t xml:space="preserve">   - Pemberdayaan Masyarakat Kelurahan Karundang</t>
  </si>
  <si>
    <t xml:space="preserve">   - Pemberdayaan Masyarakat Kelurahan Cipocok Jaya</t>
  </si>
  <si>
    <t xml:space="preserve">   - Pemberdayaan Masyarakat Kelurahan Banjarsari</t>
  </si>
  <si>
    <t xml:space="preserve">   - Pemberdayaan Masyarakat Kelurahan Banjar Agung</t>
  </si>
  <si>
    <t xml:space="preserve">   - Pemberdayaan Masyarakat Kelurahan Panancangan</t>
  </si>
  <si>
    <t>IV</t>
  </si>
  <si>
    <t>VI</t>
  </si>
  <si>
    <t>VII</t>
  </si>
  <si>
    <t xml:space="preserve">   - Pengelolaan Barang Milik Daerah</t>
  </si>
  <si>
    <t xml:space="preserve">   - Operasional Pelayanan Kelurahan Panancangan</t>
  </si>
  <si>
    <t>APBD KOTA SERANG TAHUN ANGGARAN 2019</t>
  </si>
  <si>
    <t>Program Pelayanan dan Peningkatan Kapasitas Aparatur</t>
  </si>
  <si>
    <t xml:space="preserve">   - Pelayanan Administrasi Perkantoran</t>
  </si>
  <si>
    <t xml:space="preserve">   - Pengadaan Sarana dan Prasarana Kantor</t>
  </si>
  <si>
    <t xml:space="preserve">   - Pemeliharaan Sarana dan Prasarana Kantor</t>
  </si>
  <si>
    <t>5.0.01.5.0.01.02.00.01.001</t>
  </si>
  <si>
    <t>5.0.01.5.0.01.02.00.01.002</t>
  </si>
  <si>
    <t>5.0.01.5.0.01.02.00.01.003</t>
  </si>
  <si>
    <t>5.0.01.5.0.01.02.00.01.011</t>
  </si>
  <si>
    <t>5.0.01.5.0.01.02.00.01.012</t>
  </si>
  <si>
    <t>5.0.01.5.0.01.02.00.01.013</t>
  </si>
  <si>
    <t>Program Pengelolaan Laporan Keuangan</t>
  </si>
  <si>
    <t xml:space="preserve">   - Penyusunan Pelaporan Keuangan Triwulanan dan Semesteran</t>
  </si>
  <si>
    <t>Program Peningkatan Perencanaan, Pengendalian dan Pelaporan Capaian Kinerja</t>
  </si>
  <si>
    <t>Kinerja</t>
  </si>
  <si>
    <t>5.0.01.5.0.01.02.00.02.001</t>
  </si>
  <si>
    <t>5.0.01.02.00.01</t>
  </si>
  <si>
    <t>5.0.01.02.00.02</t>
  </si>
  <si>
    <t>5.0.01.5.0.01.02.00.02.002</t>
  </si>
  <si>
    <t>5.0.01.02.00.03</t>
  </si>
  <si>
    <t>5.0.01.5.0.01.02.00.03.001</t>
  </si>
  <si>
    <t>5.0.01.5.0.01.02.00.03.005</t>
  </si>
  <si>
    <t>5.0.01.5.0.01.02.00.03.002</t>
  </si>
  <si>
    <t>5.0.01.5.0.01.02.00.03.004</t>
  </si>
  <si>
    <t xml:space="preserve">   - Penyusunan Dokumen Perencanaan Perangkat Daerah</t>
  </si>
  <si>
    <t xml:space="preserve">   - Penyusunan Rencana Kerja dan Anggaran Perangkat Daerah</t>
  </si>
  <si>
    <t xml:space="preserve">   - Penyusunna Pelaporan Capaian Kinerja Tahunan Perangkat Daerah</t>
  </si>
  <si>
    <t xml:space="preserve">   - Penyusunan Data dan Profil Perangkat Daerah</t>
  </si>
  <si>
    <t>5.0.01.02.00.04</t>
  </si>
  <si>
    <t>5.0.01.5.0.01.02.00.04.013</t>
  </si>
  <si>
    <t>5.0.01.5.0.01.02.00.04.014</t>
  </si>
  <si>
    <t>5.0.01.5.0.01.02.00.04.015</t>
  </si>
  <si>
    <t>5.0.01.5.0.01.02.00.04.016</t>
  </si>
  <si>
    <t>5.0.01.5.0.01.02.00.04.017</t>
  </si>
  <si>
    <t>5.0.01.5.0.01.02.00.04.018</t>
  </si>
  <si>
    <t>5.0.01.5.0.01.02.00.04.019</t>
  </si>
  <si>
    <t>5.0.01.5.0.01.02.00.04.020</t>
  </si>
  <si>
    <t>5.0.01.02.00.11</t>
  </si>
  <si>
    <t>5.0.01.5.0.01.02.00.11.001</t>
  </si>
  <si>
    <t>5.0.01.5.0.01.02.00.11.002</t>
  </si>
  <si>
    <t>5.0.01.5.0.01.02.00.11.004</t>
  </si>
  <si>
    <t>5.0.01.5.0.01.02.00.11.003</t>
  </si>
  <si>
    <t>Program Pemerintahan Umum Kecamatan</t>
  </si>
  <si>
    <t xml:space="preserve">  - Pelayanan Administrasi Terpadu Kecamatan (PATEN)</t>
  </si>
  <si>
    <t xml:space="preserve">  -Penyediaan Sarana dan Prasarana Infrastruktur Kecamatan</t>
  </si>
  <si>
    <t xml:space="preserve">  - Fasilitasi Peningkatan Keamanan dan Ketertiban</t>
  </si>
  <si>
    <t xml:space="preserve">  - Pendistribusian dan Pengendalian SPT PBB</t>
  </si>
  <si>
    <t>5.0.01.02.00.12</t>
  </si>
  <si>
    <t>Program Pemberdayaan Masyarakat Kecamatan</t>
  </si>
  <si>
    <t>5.0.01.5.0.01.02.00.12.001</t>
  </si>
  <si>
    <t>5.0.01.5.0.01.02.00.12.007</t>
  </si>
  <si>
    <t>5.0.01.5.0.01.02.00.12.002</t>
  </si>
  <si>
    <t>5.0.01.5.0.01.02.00.12.003</t>
  </si>
  <si>
    <t>5.0.01.5.0.01.02.00.12.004</t>
  </si>
  <si>
    <t>5.0.01.5.0.01.02.00.12.005</t>
  </si>
  <si>
    <t>5.0.01.5.0.01.02.00.12.006</t>
  </si>
  <si>
    <t xml:space="preserve">   - Fasilitasi Pengembangan Kota Sehat</t>
  </si>
  <si>
    <t xml:space="preserve">   - Fasilitasi Pengembangan Kota Layak Anak</t>
  </si>
  <si>
    <t xml:space="preserve">   - Fasilitasi Peran Serta Kepemudaan dan Olah Raga</t>
  </si>
  <si>
    <t xml:space="preserve">   - Pemberdayaan Perempuan dan Pemberdayaan Masyarakat</t>
  </si>
  <si>
    <t xml:space="preserve">   - Pelaksanaan Musyawarah Pembangunan Kecamatan</t>
  </si>
  <si>
    <t xml:space="preserve">   - Fasilitasi Kegiatan Kebudayaan dan Keagamaan</t>
  </si>
  <si>
    <t xml:space="preserve">   - Fasilitasi Penangulangan Kemiskinan</t>
  </si>
  <si>
    <t>5.0.01.02.00.13</t>
  </si>
  <si>
    <t>Program Pemberdayaan Masyarakat Kelurahan</t>
  </si>
  <si>
    <t>5.0.01.5.0.01.02.00.13.013</t>
  </si>
  <si>
    <t>5.0.01.5.0.01.02.00.13.014</t>
  </si>
  <si>
    <t>5.0.01.5.0.01.02.00.13.015</t>
  </si>
  <si>
    <t>5.0.01.5.0.01.02.00.13.016</t>
  </si>
  <si>
    <t>5.0.01.5.0.01.02.00.13.017</t>
  </si>
  <si>
    <t>5.0.01.5.0.01.02.00.13.018</t>
  </si>
  <si>
    <t>5.0.01.5.0.01.02.00.13.019</t>
  </si>
  <si>
    <t>5.0.01.5.0.01.02.00.13.020</t>
  </si>
  <si>
    <t>5.0.01.02.00.14</t>
  </si>
  <si>
    <t>5.0.01.5.0.01.02.00.14.013</t>
  </si>
  <si>
    <t>5.0.01.5.0.01.02.00.14.014</t>
  </si>
  <si>
    <t>5.0.01.5.0.01.02.00.14.015</t>
  </si>
  <si>
    <t>5.0.01.5.0.01.02.00.14.016</t>
  </si>
  <si>
    <t>5.0.01.5.0.01.02.00.14.017</t>
  </si>
  <si>
    <t>5.0.01.5.0.01.02.00.14.018</t>
  </si>
  <si>
    <t>5.0.01.5.0.01.02.00.14.019</t>
  </si>
  <si>
    <t>5.0.01.5.0.01.02.00.14.020</t>
  </si>
  <si>
    <t xml:space="preserve">   - Pemberdayaan Masyarakat Kelurahan Cipocok Jaya (DAU-T)</t>
  </si>
  <si>
    <t>Program Pemberdayaan Masyarakat Kelurahan (DAU-T)</t>
  </si>
  <si>
    <t xml:space="preserve">   - Pemberdayaan Masyarakat Kelurahan Karundang (DAU-T)</t>
  </si>
  <si>
    <t xml:space="preserve">   - Pemberdayaan Masyarakat Kelurahan Panancangan (DAU-T)</t>
  </si>
  <si>
    <t xml:space="preserve">   - Pemberdayaan Masyarakat Kelurahan Banjar Agung (DAU-T)</t>
  </si>
  <si>
    <t xml:space="preserve">   - Pemberdayaan Masyarakat Kelurahan Banjarsari (DAU-T)</t>
  </si>
  <si>
    <t xml:space="preserve">   - Pemberdayaan Masyarakat Kelurahan Tembong (DAU-T)</t>
  </si>
  <si>
    <t xml:space="preserve">   - Pemberdayaan Masyarakat Kelurahan Dalung (DAU-T)</t>
  </si>
  <si>
    <t xml:space="preserve">   - Pemberdayaan Masyarakat Kelurahan Gelam (DAU-T)</t>
  </si>
  <si>
    <t>5.0.01.02.00.15</t>
  </si>
  <si>
    <t>5.0.01.5.0.01.02.00.15.013</t>
  </si>
  <si>
    <t>5.0.01.5.0.01.02.00.15.014</t>
  </si>
  <si>
    <t>5.0.01.5.0.01.02.00.15.015</t>
  </si>
  <si>
    <t>5.0.01.5.0.01.02.00.15.016</t>
  </si>
  <si>
    <t>5.0.01.5.0.01.02.00.15.017</t>
  </si>
  <si>
    <t>5.0.01.5.0.01.02.00.15.018</t>
  </si>
  <si>
    <t>5.0.01.5.0.01.02.00.15.019</t>
  </si>
  <si>
    <t>5.0.01.5.0.01.02.00.15.020</t>
  </si>
  <si>
    <t xml:space="preserve">   -Penyediaan Sarana dan Prasarana Infrastruktur Kelurahan Cipocok Jaya (DAU-T)</t>
  </si>
  <si>
    <t xml:space="preserve">   -Penyediaan Sarana dan Prasarana Infrastruktur Kelurahan Karundang (DAU-T)</t>
  </si>
  <si>
    <t xml:space="preserve">   -Penyediaan Sarana dan Prasarana Infrastruktur Kelurahan Penancangan (DAU-T)</t>
  </si>
  <si>
    <t xml:space="preserve">   -Penyediaan Sarana dan Prasarana Infrastruktur Kelurahan Banjar Agung (DAU-T)</t>
  </si>
  <si>
    <t xml:space="preserve">   -Penyediaan Sarana dan Prasarana Infrastruktur Kelurahan Banjarsari (DAU-T)</t>
  </si>
  <si>
    <t xml:space="preserve">   -Penyediaan Sarana dan Prasarana Infrastruktur Kelurahan Tembong (DAU-T)</t>
  </si>
  <si>
    <t xml:space="preserve">   -Penyediaan Sarana dan Prasarana Infrastruktur Kelurahan Dalung (DAU-T)</t>
  </si>
  <si>
    <t xml:space="preserve">   -Penyediaan Sarana dan Prasarana Infrastruktur Kelurahan Gelama (DAU-T)</t>
  </si>
  <si>
    <t>Program Penyediaan Sarana dan Prasarana Infrastruktur Kelurahan (DAU-T)</t>
  </si>
  <si>
    <t xml:space="preserve">   - Rapat-rapat Koordinasi dan Konsultasi Dalam dan Luar Daerah</t>
  </si>
  <si>
    <t>: Mei</t>
  </si>
  <si>
    <t>: III ( Tiga )</t>
  </si>
  <si>
    <t>Serang,       Juni 2019</t>
  </si>
  <si>
    <t xml:space="preserve"> CAMAT CIPOCOK JAYA</t>
  </si>
  <si>
    <t>MAMAT RAHMAT,S.IP, M.Si</t>
  </si>
  <si>
    <t>NIP. 19730507 199403 1 007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</si>
</sst>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/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 vertical="center"/>
    </xf>
    <xf numFmtId="0" fontId="6" fillId="0" borderId="11" xfId="0" quotePrefix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quotePrefix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/>
    <xf numFmtId="0" fontId="3" fillId="0" borderId="5" xfId="0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5" xfId="0" quotePrefix="1" applyFont="1" applyBorder="1" applyAlignment="1">
      <alignment horizontal="left" vertical="center"/>
    </xf>
    <xf numFmtId="0" fontId="8" fillId="0" borderId="5" xfId="0" applyFont="1" applyBorder="1"/>
    <xf numFmtId="164" fontId="6" fillId="0" borderId="5" xfId="0" applyNumberFormat="1" applyFont="1" applyBorder="1" applyAlignment="1">
      <alignment horizontal="right"/>
    </xf>
    <xf numFmtId="0" fontId="3" fillId="0" borderId="0" xfId="0" applyFont="1" applyFill="1" applyBorder="1"/>
    <xf numFmtId="164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6" fillId="0" borderId="0" xfId="0" quotePrefix="1" applyFont="1" applyBorder="1"/>
    <xf numFmtId="0" fontId="6" fillId="0" borderId="0" xfId="0" applyFont="1" applyBorder="1"/>
    <xf numFmtId="164" fontId="4" fillId="0" borderId="0" xfId="0" applyNumberFormat="1" applyFont="1" applyBorder="1"/>
    <xf numFmtId="166" fontId="6" fillId="0" borderId="3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12" xfId="0" quotePrefix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6" fillId="0" borderId="13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Fill="1" applyBorder="1"/>
    <xf numFmtId="166" fontId="8" fillId="0" borderId="5" xfId="0" applyNumberFormat="1" applyFont="1" applyBorder="1" applyAlignment="1">
      <alignment horizontal="right"/>
    </xf>
    <xf numFmtId="0" fontId="2" fillId="0" borderId="1" xfId="0" applyFont="1" applyBorder="1"/>
    <xf numFmtId="0" fontId="8" fillId="0" borderId="0" xfId="0" applyFont="1" applyBorder="1"/>
    <xf numFmtId="164" fontId="8" fillId="0" borderId="5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 horizontal="right" vertical="top"/>
    </xf>
    <xf numFmtId="166" fontId="8" fillId="0" borderId="0" xfId="0" applyNumberFormat="1" applyFont="1" applyBorder="1" applyAlignment="1">
      <alignment horizontal="right"/>
    </xf>
    <xf numFmtId="0" fontId="10" fillId="0" borderId="0" xfId="0" applyFont="1" applyBorder="1"/>
    <xf numFmtId="164" fontId="10" fillId="0" borderId="5" xfId="0" applyNumberFormat="1" applyFont="1" applyBorder="1" applyAlignment="1">
      <alignment horizontal="right"/>
    </xf>
    <xf numFmtId="164" fontId="8" fillId="0" borderId="5" xfId="0" quotePrefix="1" applyNumberFormat="1" applyFont="1" applyBorder="1" applyAlignment="1">
      <alignment horizontal="center" vertical="center"/>
    </xf>
    <xf numFmtId="0" fontId="8" fillId="0" borderId="10" xfId="0" applyFont="1" applyFill="1" applyBorder="1"/>
    <xf numFmtId="166" fontId="8" fillId="0" borderId="1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1" xfId="0" applyFont="1" applyBorder="1" applyAlignment="1">
      <alignment horizontal="left" vertical="center"/>
    </xf>
    <xf numFmtId="0" fontId="8" fillId="0" borderId="5" xfId="0" applyFont="1" applyFill="1" applyBorder="1"/>
    <xf numFmtId="164" fontId="8" fillId="0" borderId="0" xfId="0" applyNumberFormat="1" applyFont="1" applyBorder="1"/>
    <xf numFmtId="164" fontId="4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8" fillId="0" borderId="10" xfId="0" applyFont="1" applyBorder="1"/>
    <xf numFmtId="164" fontId="6" fillId="0" borderId="3" xfId="0" applyNumberFormat="1" applyFont="1" applyBorder="1"/>
    <xf numFmtId="164" fontId="7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4" fillId="0" borderId="0" xfId="0" applyFont="1" applyFill="1" applyBorder="1"/>
    <xf numFmtId="0" fontId="5" fillId="0" borderId="3" xfId="0" applyFont="1" applyFill="1" applyBorder="1"/>
    <xf numFmtId="164" fontId="8" fillId="0" borderId="14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6" fillId="0" borderId="13" xfId="0" quotePrefix="1" applyNumberFormat="1" applyFont="1" applyBorder="1" applyAlignment="1">
      <alignment horizontal="right"/>
    </xf>
    <xf numFmtId="164" fontId="6" fillId="0" borderId="13" xfId="0" quotePrefix="1" applyNumberFormat="1" applyFont="1" applyBorder="1" applyAlignment="1">
      <alignment horizontal="right" vertical="center"/>
    </xf>
    <xf numFmtId="166" fontId="6" fillId="0" borderId="13" xfId="1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vertical="top"/>
    </xf>
    <xf numFmtId="166" fontId="11" fillId="0" borderId="13" xfId="0" applyNumberFormat="1" applyFont="1" applyBorder="1" applyAlignment="1">
      <alignment vertical="top"/>
    </xf>
    <xf numFmtId="164" fontId="6" fillId="0" borderId="5" xfId="0" quotePrefix="1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 vertical="center"/>
    </xf>
    <xf numFmtId="164" fontId="7" fillId="0" borderId="5" xfId="0" applyNumberFormat="1" applyFont="1" applyBorder="1" applyAlignment="1">
      <alignment vertical="top"/>
    </xf>
    <xf numFmtId="166" fontId="11" fillId="0" borderId="0" xfId="0" applyNumberFormat="1" applyFont="1" applyBorder="1" applyAlignment="1">
      <alignment vertical="top"/>
    </xf>
    <xf numFmtId="0" fontId="8" fillId="0" borderId="4" xfId="0" applyFont="1" applyBorder="1" applyAlignment="1">
      <alignment horizontal="right"/>
    </xf>
    <xf numFmtId="3" fontId="6" fillId="0" borderId="1" xfId="0" quotePrefix="1" applyNumberFormat="1" applyFont="1" applyBorder="1" applyAlignment="1"/>
    <xf numFmtId="166" fontId="6" fillId="0" borderId="2" xfId="0" applyNumberFormat="1" applyFont="1" applyBorder="1" applyAlignment="1">
      <alignment horizontal="right" vertical="center"/>
    </xf>
    <xf numFmtId="166" fontId="6" fillId="0" borderId="10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8" fillId="0" borderId="8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6" fontId="8" fillId="0" borderId="15" xfId="0" applyNumberFormat="1" applyFont="1" applyBorder="1" applyAlignment="1">
      <alignment horizontal="right"/>
    </xf>
    <xf numFmtId="164" fontId="8" fillId="0" borderId="14" xfId="0" applyNumberFormat="1" applyFont="1" applyBorder="1"/>
    <xf numFmtId="164" fontId="7" fillId="0" borderId="2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164" fontId="6" fillId="0" borderId="9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66" fontId="8" fillId="0" borderId="8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0" fillId="0" borderId="15" xfId="0" applyBorder="1"/>
    <xf numFmtId="164" fontId="2" fillId="0" borderId="1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8" xfId="0" applyBorder="1"/>
    <xf numFmtId="164" fontId="2" fillId="0" borderId="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0" fillId="0" borderId="10" xfId="0" applyBorder="1"/>
    <xf numFmtId="0" fontId="2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5" xfId="0" quotePrefix="1" applyFont="1" applyBorder="1" applyAlignment="1">
      <alignment horizontal="center" vertical="center" wrapText="1"/>
    </xf>
    <xf numFmtId="0" fontId="8" fillId="0" borderId="10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center" wrapText="1"/>
    </xf>
    <xf numFmtId="0" fontId="3" fillId="0" borderId="10" xfId="0" quotePrefix="1" applyFont="1" applyBorder="1" applyAlignment="1">
      <alignment horizontal="center" wrapText="1"/>
    </xf>
    <xf numFmtId="0" fontId="2" fillId="0" borderId="5" xfId="0" quotePrefix="1" applyFont="1" applyBorder="1" applyAlignment="1">
      <alignment horizontal="center" wrapText="1"/>
    </xf>
    <xf numFmtId="0" fontId="3" fillId="0" borderId="0" xfId="0" quotePrefix="1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0" fillId="0" borderId="0" xfId="0" applyBorder="1"/>
    <xf numFmtId="0" fontId="2" fillId="0" borderId="0" xfId="0" applyFont="1" applyBorder="1" applyAlignment="1"/>
    <xf numFmtId="0" fontId="3" fillId="0" borderId="10" xfId="0" quotePrefix="1" applyFont="1" applyBorder="1" applyAlignment="1">
      <alignment horizontal="center" vertical="center" wrapText="1"/>
    </xf>
    <xf numFmtId="3" fontId="8" fillId="0" borderId="10" xfId="0" quotePrefix="1" applyNumberFormat="1" applyFont="1" applyBorder="1" applyAlignment="1"/>
    <xf numFmtId="0" fontId="2" fillId="0" borderId="16" xfId="0" applyFont="1" applyBorder="1" applyAlignment="1">
      <alignment horizontal="right"/>
    </xf>
    <xf numFmtId="0" fontId="2" fillId="0" borderId="1" xfId="0" quotePrefix="1" applyFont="1" applyBorder="1"/>
    <xf numFmtId="0" fontId="3" fillId="0" borderId="5" xfId="0" quotePrefix="1" applyFont="1" applyBorder="1"/>
    <xf numFmtId="0" fontId="2" fillId="0" borderId="2" xfId="0" quotePrefix="1" applyFont="1" applyFill="1" applyBorder="1"/>
    <xf numFmtId="0" fontId="3" fillId="0" borderId="5" xfId="0" quotePrefix="1" applyFont="1" applyFill="1" applyBorder="1"/>
    <xf numFmtId="0" fontId="2" fillId="0" borderId="3" xfId="0" quotePrefix="1" applyFont="1" applyBorder="1"/>
    <xf numFmtId="0" fontId="3" fillId="0" borderId="0" xfId="0" quotePrefix="1" applyFont="1" applyBorder="1"/>
    <xf numFmtId="164" fontId="8" fillId="0" borderId="8" xfId="0" applyNumberFormat="1" applyFont="1" applyBorder="1"/>
    <xf numFmtId="164" fontId="5" fillId="0" borderId="5" xfId="0" applyNumberFormat="1" applyFont="1" applyBorder="1" applyAlignment="1">
      <alignment horizontal="right"/>
    </xf>
    <xf numFmtId="0" fontId="8" fillId="0" borderId="10" xfId="0" applyFont="1" applyFill="1" applyBorder="1" applyAlignment="1">
      <alignment wrapText="1"/>
    </xf>
    <xf numFmtId="0" fontId="3" fillId="0" borderId="10" xfId="0" quotePrefix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wrapText="1"/>
    </xf>
    <xf numFmtId="166" fontId="6" fillId="0" borderId="9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3" fontId="8" fillId="0" borderId="5" xfId="0" quotePrefix="1" applyNumberFormat="1" applyFont="1" applyBorder="1" applyAlignment="1"/>
    <xf numFmtId="164" fontId="10" fillId="0" borderId="0" xfId="0" applyNumberFormat="1" applyFont="1" applyBorder="1"/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9" xfId="0" quotePrefix="1" applyFont="1" applyBorder="1" applyAlignment="1">
      <alignment horizontal="center" vertical="center"/>
    </xf>
    <xf numFmtId="0" fontId="8" fillId="0" borderId="21" xfId="0" quotePrefix="1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1" workbookViewId="0">
      <selection activeCell="N16" sqref="A1:N77"/>
    </sheetView>
  </sheetViews>
  <sheetFormatPr defaultRowHeight="15" x14ac:dyDescent="0.25"/>
  <cols>
    <col min="1" max="1" width="2.5703125" style="1" hidden="1" customWidth="1"/>
    <col min="2" max="2" width="4.28515625" style="1" customWidth="1"/>
    <col min="3" max="3" width="4.28515625" style="136" customWidth="1"/>
    <col min="4" max="4" width="18.85546875" style="1" customWidth="1"/>
    <col min="5" max="5" width="52.28515625" style="1" customWidth="1"/>
    <col min="6" max="6" width="13.5703125" style="1" customWidth="1"/>
    <col min="7" max="7" width="8.28515625" style="1" customWidth="1"/>
    <col min="8" max="8" width="9.7109375" style="1" customWidth="1"/>
    <col min="9" max="9" width="9.140625" style="1"/>
    <col min="10" max="10" width="12.28515625" style="1" customWidth="1"/>
    <col min="11" max="11" width="9.5703125" style="1" customWidth="1"/>
    <col min="12" max="12" width="14.5703125" style="1" customWidth="1"/>
    <col min="13" max="13" width="9.5703125" style="1" customWidth="1"/>
    <col min="14" max="14" width="8" style="1" customWidth="1"/>
    <col min="15" max="16384" width="9.140625" style="1"/>
  </cols>
  <sheetData>
    <row r="1" spans="1:14" x14ac:dyDescent="0.25">
      <c r="A1" s="113"/>
      <c r="B1" s="143"/>
      <c r="C1" s="172" t="s">
        <v>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x14ac:dyDescent="0.25">
      <c r="A2" s="113"/>
      <c r="B2" s="143"/>
      <c r="C2" s="172" t="s">
        <v>60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x14ac:dyDescent="0.25">
      <c r="A3" s="113"/>
      <c r="B3" s="143"/>
      <c r="C3" s="173" t="s">
        <v>1</v>
      </c>
      <c r="D3" s="173"/>
      <c r="E3" s="25" t="s">
        <v>2</v>
      </c>
      <c r="F3" s="143"/>
      <c r="G3" s="143"/>
      <c r="H3" s="143"/>
      <c r="I3" s="143"/>
      <c r="J3" s="143"/>
      <c r="K3" s="143"/>
      <c r="L3" s="144" t="s">
        <v>3</v>
      </c>
      <c r="M3" s="144" t="s">
        <v>170</v>
      </c>
      <c r="N3" s="143"/>
    </row>
    <row r="4" spans="1:14" x14ac:dyDescent="0.25">
      <c r="A4" s="113"/>
      <c r="B4" s="143"/>
      <c r="C4" s="174"/>
      <c r="D4" s="174"/>
      <c r="E4" s="143"/>
      <c r="F4" s="143"/>
      <c r="G4" s="143"/>
      <c r="H4" s="143"/>
      <c r="I4" s="143"/>
      <c r="J4" s="143"/>
      <c r="K4" s="143"/>
      <c r="L4" s="144" t="s">
        <v>4</v>
      </c>
      <c r="M4" s="144" t="s">
        <v>171</v>
      </c>
      <c r="N4" s="143"/>
    </row>
    <row r="5" spans="1:14" x14ac:dyDescent="0.25">
      <c r="A5" s="175" t="s">
        <v>5</v>
      </c>
      <c r="B5" s="176"/>
      <c r="C5" s="177"/>
      <c r="D5" s="184" t="s">
        <v>6</v>
      </c>
      <c r="E5" s="184" t="s">
        <v>7</v>
      </c>
      <c r="F5" s="184" t="s">
        <v>8</v>
      </c>
      <c r="G5" s="112"/>
      <c r="H5" s="187" t="s">
        <v>9</v>
      </c>
      <c r="I5" s="188"/>
      <c r="J5" s="189"/>
      <c r="K5" s="184" t="s">
        <v>10</v>
      </c>
      <c r="L5" s="184" t="s">
        <v>11</v>
      </c>
      <c r="M5" s="184" t="s">
        <v>10</v>
      </c>
      <c r="N5" s="190" t="s">
        <v>12</v>
      </c>
    </row>
    <row r="6" spans="1:14" ht="15" customHeight="1" x14ac:dyDescent="0.25">
      <c r="A6" s="178"/>
      <c r="B6" s="179"/>
      <c r="C6" s="180"/>
      <c r="D6" s="185"/>
      <c r="E6" s="185"/>
      <c r="F6" s="185"/>
      <c r="G6" s="137" t="s">
        <v>13</v>
      </c>
      <c r="H6" s="193" t="s">
        <v>14</v>
      </c>
      <c r="I6" s="194"/>
      <c r="J6" s="195" t="s">
        <v>15</v>
      </c>
      <c r="K6" s="185"/>
      <c r="L6" s="185"/>
      <c r="M6" s="185"/>
      <c r="N6" s="191"/>
    </row>
    <row r="7" spans="1:14" x14ac:dyDescent="0.25">
      <c r="A7" s="178"/>
      <c r="B7" s="179"/>
      <c r="C7" s="180"/>
      <c r="D7" s="185"/>
      <c r="E7" s="185"/>
      <c r="F7" s="185"/>
      <c r="G7" s="2" t="s">
        <v>10</v>
      </c>
      <c r="H7" s="3" t="s">
        <v>16</v>
      </c>
      <c r="I7" s="4" t="s">
        <v>16</v>
      </c>
      <c r="J7" s="196"/>
      <c r="K7" s="185"/>
      <c r="L7" s="185"/>
      <c r="M7" s="185"/>
      <c r="N7" s="191"/>
    </row>
    <row r="8" spans="1:14" x14ac:dyDescent="0.25">
      <c r="A8" s="181"/>
      <c r="B8" s="182"/>
      <c r="C8" s="183"/>
      <c r="D8" s="186"/>
      <c r="E8" s="186"/>
      <c r="F8" s="186"/>
      <c r="G8" s="5"/>
      <c r="H8" s="3" t="s">
        <v>17</v>
      </c>
      <c r="I8" s="3" t="s">
        <v>18</v>
      </c>
      <c r="J8" s="197"/>
      <c r="K8" s="186"/>
      <c r="L8" s="186"/>
      <c r="M8" s="186"/>
      <c r="N8" s="192"/>
    </row>
    <row r="9" spans="1:14" ht="15.75" thickBot="1" x14ac:dyDescent="0.3">
      <c r="A9" s="169">
        <v>1</v>
      </c>
      <c r="B9" s="170"/>
      <c r="C9" s="171"/>
      <c r="D9" s="6">
        <v>2</v>
      </c>
      <c r="E9" s="6">
        <v>3</v>
      </c>
      <c r="F9" s="7">
        <v>4</v>
      </c>
      <c r="G9" s="6">
        <v>5</v>
      </c>
      <c r="H9" s="8">
        <v>6</v>
      </c>
      <c r="I9" s="8" t="s">
        <v>19</v>
      </c>
      <c r="J9" s="9">
        <v>8</v>
      </c>
      <c r="K9" s="10" t="s">
        <v>20</v>
      </c>
      <c r="L9" s="8" t="s">
        <v>21</v>
      </c>
      <c r="M9" s="8" t="s">
        <v>22</v>
      </c>
      <c r="N9" s="8">
        <v>12</v>
      </c>
    </row>
    <row r="10" spans="1:14" ht="16.5" thickTop="1" thickBot="1" x14ac:dyDescent="0.3">
      <c r="A10" s="164"/>
      <c r="B10" s="165"/>
      <c r="C10" s="166"/>
      <c r="D10" s="32">
        <v>5</v>
      </c>
      <c r="E10" s="33" t="s">
        <v>23</v>
      </c>
      <c r="F10" s="73">
        <f>F11+F12</f>
        <v>14627236924</v>
      </c>
      <c r="G10" s="74">
        <f>F10/F10*100</f>
        <v>100</v>
      </c>
      <c r="H10" s="75">
        <f>J10/F10*100</f>
        <v>29.424160238617596</v>
      </c>
      <c r="I10" s="76">
        <f>G10*H10/100</f>
        <v>29.424160238617596</v>
      </c>
      <c r="J10" s="77">
        <f>J11+J12</f>
        <v>4303941631</v>
      </c>
      <c r="K10" s="78">
        <f>J10/F10*100</f>
        <v>29.424160238617596</v>
      </c>
      <c r="L10" s="34">
        <f>F10-J10</f>
        <v>10323295293</v>
      </c>
      <c r="M10" s="75">
        <f>L10/F10*100</f>
        <v>70.575839761382397</v>
      </c>
      <c r="N10" s="34"/>
    </row>
    <row r="11" spans="1:14" ht="15.75" thickTop="1" x14ac:dyDescent="0.25">
      <c r="A11" s="16"/>
      <c r="B11" s="16"/>
      <c r="C11" s="119"/>
      <c r="D11" s="11" t="s">
        <v>24</v>
      </c>
      <c r="E11" s="31" t="s">
        <v>25</v>
      </c>
      <c r="F11" s="79">
        <v>7478132924</v>
      </c>
      <c r="G11" s="80">
        <f>F11/F10*100</f>
        <v>51.124713183048733</v>
      </c>
      <c r="H11" s="69">
        <f>J11/F11*100</f>
        <v>40.249988059720131</v>
      </c>
      <c r="I11" s="70">
        <f>G11*H11/100</f>
        <v>20.577690951743278</v>
      </c>
      <c r="J11" s="81">
        <v>3009947609</v>
      </c>
      <c r="K11" s="82">
        <f>J11/F11*100</f>
        <v>40.249988059720131</v>
      </c>
      <c r="L11" s="139">
        <f t="shared" ref="L11:L13" si="0">F11-J11</f>
        <v>4468185315</v>
      </c>
      <c r="M11" s="70">
        <f>L11/F11*100</f>
        <v>59.750011940279869</v>
      </c>
      <c r="N11" s="20"/>
    </row>
    <row r="12" spans="1:14" x14ac:dyDescent="0.25">
      <c r="A12" s="115"/>
      <c r="B12" s="115"/>
      <c r="C12" s="120"/>
      <c r="D12" s="11" t="s">
        <v>26</v>
      </c>
      <c r="E12" s="31" t="s">
        <v>27</v>
      </c>
      <c r="F12" s="79">
        <f>F13+F20+F23+F29+F38+F43+F51+F60+F69</f>
        <v>7149104000</v>
      </c>
      <c r="G12" s="80">
        <f>F12/F10*100</f>
        <v>48.875286816951267</v>
      </c>
      <c r="H12" s="69">
        <f>J12/F12*100</f>
        <v>18.100086696178991</v>
      </c>
      <c r="I12" s="86">
        <f t="shared" ref="I12:I13" si="1">G12*H12/100</f>
        <v>8.8464692868743207</v>
      </c>
      <c r="J12" s="79">
        <f>J13+J20+J23+J29+J38+J43+J51+J60+J69</f>
        <v>1293994022</v>
      </c>
      <c r="K12" s="82">
        <f>J12/F12*100</f>
        <v>18.100086696178991</v>
      </c>
      <c r="L12" s="138">
        <f t="shared" si="0"/>
        <v>5855109978</v>
      </c>
      <c r="M12" s="70">
        <f>L12/F12*100</f>
        <v>81.899913303821009</v>
      </c>
      <c r="N12" s="20"/>
    </row>
    <row r="13" spans="1:14" x14ac:dyDescent="0.25">
      <c r="A13" s="35" t="s">
        <v>28</v>
      </c>
      <c r="B13" s="35" t="s">
        <v>28</v>
      </c>
      <c r="C13" s="121"/>
      <c r="D13" s="148" t="s">
        <v>76</v>
      </c>
      <c r="E13" s="48" t="s">
        <v>61</v>
      </c>
      <c r="F13" s="71">
        <f>SUM(F14:F19)</f>
        <v>898000000</v>
      </c>
      <c r="G13" s="85">
        <f>F13/F10*100</f>
        <v>6.1392319319487081</v>
      </c>
      <c r="H13" s="30">
        <f>J13/F13*100</f>
        <v>36.343254120267261</v>
      </c>
      <c r="I13" s="70">
        <f t="shared" si="1"/>
        <v>2.2311966620607122</v>
      </c>
      <c r="J13" s="93">
        <f>SUM(J14:J19)</f>
        <v>326362422</v>
      </c>
      <c r="K13" s="30">
        <f>J13/F13*100</f>
        <v>36.343254120267261</v>
      </c>
      <c r="L13" s="71">
        <f t="shared" si="0"/>
        <v>571637578</v>
      </c>
      <c r="M13" s="30">
        <f>L13/F13*100</f>
        <v>63.656745879732732</v>
      </c>
      <c r="N13" s="99"/>
    </row>
    <row r="14" spans="1:14" x14ac:dyDescent="0.25">
      <c r="A14" s="16"/>
      <c r="B14" s="16"/>
      <c r="C14" s="123">
        <v>1</v>
      </c>
      <c r="D14" s="149" t="s">
        <v>65</v>
      </c>
      <c r="E14" s="39" t="s">
        <v>62</v>
      </c>
      <c r="F14" s="40">
        <v>390000000</v>
      </c>
      <c r="G14" s="41">
        <f>F14/F10*100</f>
        <v>2.6662588568596841</v>
      </c>
      <c r="H14" s="37">
        <f t="shared" ref="H14:H19" si="2">J14/F14*100</f>
        <v>34.82026205128205</v>
      </c>
      <c r="I14" s="42">
        <f t="shared" ref="I14:I19" si="3">G14*H14/100</f>
        <v>0.92839832092405916</v>
      </c>
      <c r="J14" s="94">
        <v>135799022</v>
      </c>
      <c r="K14" s="37">
        <f t="shared" ref="K14:K19" si="4">J14/F14*100</f>
        <v>34.82026205128205</v>
      </c>
      <c r="L14" s="20">
        <f>F14-J14</f>
        <v>254200978</v>
      </c>
      <c r="M14" s="37">
        <f t="shared" ref="M14:M19" si="5">L14/F14*100</f>
        <v>65.179737948717957</v>
      </c>
      <c r="N14" s="87"/>
    </row>
    <row r="15" spans="1:14" ht="15" customHeight="1" x14ac:dyDescent="0.25">
      <c r="A15" s="16"/>
      <c r="B15" s="16"/>
      <c r="C15" s="123">
        <v>2</v>
      </c>
      <c r="D15" s="149" t="s">
        <v>66</v>
      </c>
      <c r="E15" s="39" t="s">
        <v>63</v>
      </c>
      <c r="F15" s="40">
        <v>150000000</v>
      </c>
      <c r="G15" s="41">
        <f>F15/F10*100</f>
        <v>1.0254841757152631</v>
      </c>
      <c r="H15" s="37">
        <f t="shared" si="2"/>
        <v>0</v>
      </c>
      <c r="I15" s="42">
        <f t="shared" si="3"/>
        <v>0</v>
      </c>
      <c r="J15" s="95">
        <v>0</v>
      </c>
      <c r="K15" s="37">
        <f t="shared" si="4"/>
        <v>0</v>
      </c>
      <c r="L15" s="20">
        <f t="shared" ref="L15:L21" si="6">F15-J15</f>
        <v>150000000</v>
      </c>
      <c r="M15" s="37">
        <f t="shared" si="5"/>
        <v>100</v>
      </c>
      <c r="N15" s="87"/>
    </row>
    <row r="16" spans="1:14" ht="15.75" customHeight="1" x14ac:dyDescent="0.25">
      <c r="A16" s="16"/>
      <c r="B16" s="16"/>
      <c r="C16" s="123">
        <v>3</v>
      </c>
      <c r="D16" s="149" t="s">
        <v>67</v>
      </c>
      <c r="E16" s="39" t="s">
        <v>64</v>
      </c>
      <c r="F16" s="40">
        <v>150000000</v>
      </c>
      <c r="G16" s="41">
        <f>F16/F10*100</f>
        <v>1.0254841757152631</v>
      </c>
      <c r="H16" s="37">
        <f t="shared" si="2"/>
        <v>37.463333333333331</v>
      </c>
      <c r="I16" s="42">
        <f t="shared" si="3"/>
        <v>0.38418055502879467</v>
      </c>
      <c r="J16" s="95">
        <v>56195000</v>
      </c>
      <c r="K16" s="37">
        <f t="shared" si="4"/>
        <v>37.463333333333331</v>
      </c>
      <c r="L16" s="20">
        <f t="shared" si="6"/>
        <v>93805000</v>
      </c>
      <c r="M16" s="37">
        <f t="shared" si="5"/>
        <v>62.536666666666662</v>
      </c>
      <c r="N16" s="87"/>
    </row>
    <row r="17" spans="1:14" ht="15" customHeight="1" x14ac:dyDescent="0.25">
      <c r="A17" s="16"/>
      <c r="B17" s="16"/>
      <c r="C17" s="123">
        <v>4</v>
      </c>
      <c r="D17" s="149" t="s">
        <v>68</v>
      </c>
      <c r="E17" s="39" t="s">
        <v>58</v>
      </c>
      <c r="F17" s="40">
        <v>20000000</v>
      </c>
      <c r="G17" s="41">
        <f>F17/F10*100</f>
        <v>0.13673122342870173</v>
      </c>
      <c r="H17" s="37">
        <f t="shared" si="2"/>
        <v>25</v>
      </c>
      <c r="I17" s="42">
        <f t="shared" si="3"/>
        <v>3.4182805857175431E-2</v>
      </c>
      <c r="J17" s="94">
        <v>5000000</v>
      </c>
      <c r="K17" s="37">
        <f t="shared" si="4"/>
        <v>25</v>
      </c>
      <c r="L17" s="20">
        <f t="shared" si="6"/>
        <v>15000000</v>
      </c>
      <c r="M17" s="37">
        <f t="shared" si="5"/>
        <v>75</v>
      </c>
      <c r="N17" s="87"/>
    </row>
    <row r="18" spans="1:14" ht="15.75" customHeight="1" x14ac:dyDescent="0.25">
      <c r="A18" s="16"/>
      <c r="B18" s="16"/>
      <c r="C18" s="123">
        <v>5</v>
      </c>
      <c r="D18" s="149" t="s">
        <v>69</v>
      </c>
      <c r="E18" s="43" t="s">
        <v>30</v>
      </c>
      <c r="F18" s="44">
        <v>38000000</v>
      </c>
      <c r="G18" s="41">
        <f>F18/F10*100</f>
        <v>0.25978932451453335</v>
      </c>
      <c r="H18" s="37">
        <f t="shared" si="2"/>
        <v>40.581578947368421</v>
      </c>
      <c r="I18" s="42">
        <f t="shared" si="3"/>
        <v>0.10542660982470049</v>
      </c>
      <c r="J18" s="95">
        <f>3653000+3685000+8083000</f>
        <v>15421000</v>
      </c>
      <c r="K18" s="37">
        <f t="shared" si="4"/>
        <v>40.581578947368421</v>
      </c>
      <c r="L18" s="20">
        <f t="shared" si="6"/>
        <v>22579000</v>
      </c>
      <c r="M18" s="37">
        <f t="shared" si="5"/>
        <v>59.418421052631572</v>
      </c>
      <c r="N18" s="87"/>
    </row>
    <row r="19" spans="1:14" ht="15" customHeight="1" x14ac:dyDescent="0.25">
      <c r="A19" s="16"/>
      <c r="B19" s="16"/>
      <c r="C19" s="123">
        <v>6</v>
      </c>
      <c r="D19" s="149" t="s">
        <v>70</v>
      </c>
      <c r="E19" s="39" t="s">
        <v>169</v>
      </c>
      <c r="F19" s="40">
        <v>150000000</v>
      </c>
      <c r="G19" s="41">
        <f>F19/F10*100</f>
        <v>1.0254841757152631</v>
      </c>
      <c r="H19" s="37">
        <f t="shared" si="2"/>
        <v>75.964933333333335</v>
      </c>
      <c r="I19" s="42">
        <f t="shared" si="3"/>
        <v>0.77900837042598237</v>
      </c>
      <c r="J19" s="95">
        <v>113947400</v>
      </c>
      <c r="K19" s="37">
        <f t="shared" si="4"/>
        <v>75.964933333333335</v>
      </c>
      <c r="L19" s="138">
        <f t="shared" si="6"/>
        <v>36052600</v>
      </c>
      <c r="M19" s="37">
        <f t="shared" si="5"/>
        <v>24.035066666666665</v>
      </c>
      <c r="N19" s="87"/>
    </row>
    <row r="20" spans="1:14" ht="15" customHeight="1" x14ac:dyDescent="0.25">
      <c r="A20" s="35" t="s">
        <v>31</v>
      </c>
      <c r="B20" s="35" t="s">
        <v>31</v>
      </c>
      <c r="C20" s="121"/>
      <c r="D20" s="150" t="s">
        <v>77</v>
      </c>
      <c r="E20" s="36" t="s">
        <v>71</v>
      </c>
      <c r="F20" s="58">
        <f>SUM(F21:F22)</f>
        <v>30000000</v>
      </c>
      <c r="G20" s="85">
        <f>F20/F10*100</f>
        <v>0.2050968351430526</v>
      </c>
      <c r="H20" s="30">
        <f>J20/F20*100</f>
        <v>52.333333333333329</v>
      </c>
      <c r="I20" s="30">
        <f t="shared" ref="I20:I77" si="7">G20*H20/100</f>
        <v>0.10733401039153084</v>
      </c>
      <c r="J20" s="58">
        <f>SUM(J21:J22)</f>
        <v>15700000</v>
      </c>
      <c r="K20" s="30">
        <f>J20/F20*100</f>
        <v>52.333333333333329</v>
      </c>
      <c r="L20" s="20">
        <f t="shared" si="6"/>
        <v>14300000</v>
      </c>
      <c r="M20" s="30">
        <f>L20/F20*100</f>
        <v>47.666666666666671</v>
      </c>
      <c r="N20" s="56"/>
    </row>
    <row r="21" spans="1:14" ht="15.75" customHeight="1" x14ac:dyDescent="0.25">
      <c r="A21" s="16"/>
      <c r="B21" s="16"/>
      <c r="C21" s="123">
        <v>7</v>
      </c>
      <c r="D21" s="151" t="s">
        <v>75</v>
      </c>
      <c r="E21" s="50" t="s">
        <v>72</v>
      </c>
      <c r="F21" s="51">
        <v>13000000</v>
      </c>
      <c r="G21" s="104">
        <f>F21/F10*100</f>
        <v>8.8875295228656129E-2</v>
      </c>
      <c r="H21" s="37">
        <f t="shared" ref="H21" si="8">J21/F21*100</f>
        <v>7.6923076923076925</v>
      </c>
      <c r="I21" s="37">
        <f t="shared" si="7"/>
        <v>6.8365611714350872E-3</v>
      </c>
      <c r="J21" s="163">
        <v>1000000</v>
      </c>
      <c r="K21" s="69">
        <f>J21/F21*100</f>
        <v>7.6923076923076925</v>
      </c>
      <c r="L21" s="20">
        <f t="shared" si="6"/>
        <v>12000000</v>
      </c>
      <c r="M21" s="69">
        <f>L21/F21*100</f>
        <v>92.307692307692307</v>
      </c>
      <c r="N21" s="53"/>
    </row>
    <row r="22" spans="1:14" x14ac:dyDescent="0.25">
      <c r="A22" s="16"/>
      <c r="B22" s="16"/>
      <c r="C22" s="123">
        <v>8</v>
      </c>
      <c r="D22" s="151" t="s">
        <v>78</v>
      </c>
      <c r="E22" s="50" t="s">
        <v>36</v>
      </c>
      <c r="F22" s="51">
        <v>17000000</v>
      </c>
      <c r="G22" s="104">
        <f>F22/F10*100</f>
        <v>0.11622153991439647</v>
      </c>
      <c r="H22" s="37">
        <f t="shared" ref="H22" si="9">J22/F22*100</f>
        <v>86.470588235294116</v>
      </c>
      <c r="I22" s="37">
        <f t="shared" ref="I22" si="10">G22*H22/100</f>
        <v>0.10049744922009576</v>
      </c>
      <c r="J22" s="28">
        <v>14700000</v>
      </c>
      <c r="K22" s="69">
        <f t="shared" ref="K22" si="11">J22/F22*100</f>
        <v>86.470588235294116</v>
      </c>
      <c r="L22" s="20">
        <f t="shared" ref="L22" si="12">F22-J22</f>
        <v>2300000</v>
      </c>
      <c r="M22" s="69">
        <f t="shared" ref="M22" si="13">L22/F22*100</f>
        <v>13.529411764705882</v>
      </c>
      <c r="N22" s="53"/>
    </row>
    <row r="23" spans="1:14" x14ac:dyDescent="0.25">
      <c r="A23" s="35" t="s">
        <v>32</v>
      </c>
      <c r="B23" s="35" t="s">
        <v>32</v>
      </c>
      <c r="C23" s="125"/>
      <c r="D23" s="152" t="s">
        <v>79</v>
      </c>
      <c r="E23" s="38" t="s">
        <v>73</v>
      </c>
      <c r="F23" s="58">
        <f>SUM(F25:F28)</f>
        <v>235000000</v>
      </c>
      <c r="G23" s="90">
        <f>F23/F10*100</f>
        <v>1.6065918752872455</v>
      </c>
      <c r="H23" s="30">
        <f>J23/F23*100</f>
        <v>35.744680851063833</v>
      </c>
      <c r="I23" s="30">
        <f t="shared" si="7"/>
        <v>0.57427113840054733</v>
      </c>
      <c r="J23" s="59">
        <f>SUM(J25:J28)</f>
        <v>84000000</v>
      </c>
      <c r="K23" s="30">
        <f>J23/F23*100</f>
        <v>35.744680851063833</v>
      </c>
      <c r="L23" s="60">
        <f>F23-J23</f>
        <v>151000000</v>
      </c>
      <c r="M23" s="30">
        <f>L23/F23*100</f>
        <v>64.255319148936181</v>
      </c>
      <c r="N23" s="61"/>
    </row>
    <row r="24" spans="1:14" x14ac:dyDescent="0.25">
      <c r="A24" s="16"/>
      <c r="B24" s="16"/>
      <c r="C24" s="122"/>
      <c r="D24" s="14"/>
      <c r="E24" s="12" t="s">
        <v>74</v>
      </c>
      <c r="F24" s="17"/>
      <c r="G24" s="88"/>
      <c r="H24" s="69"/>
      <c r="I24" s="37"/>
      <c r="J24" s="52"/>
      <c r="K24" s="69"/>
      <c r="L24" s="15"/>
      <c r="M24" s="69"/>
      <c r="N24" s="53"/>
    </row>
    <row r="25" spans="1:14" x14ac:dyDescent="0.25">
      <c r="A25" s="16"/>
      <c r="B25" s="16"/>
      <c r="C25" s="123">
        <v>9</v>
      </c>
      <c r="D25" s="153" t="s">
        <v>80</v>
      </c>
      <c r="E25" s="19" t="s">
        <v>84</v>
      </c>
      <c r="F25" s="51">
        <v>40100000</v>
      </c>
      <c r="G25" s="89">
        <f>F25/F10*100</f>
        <v>0.274146102974547</v>
      </c>
      <c r="H25" s="37">
        <f>J25/F25*100</f>
        <v>6.8578553615960107</v>
      </c>
      <c r="I25" s="37">
        <f t="shared" si="7"/>
        <v>1.8800543221446493E-2</v>
      </c>
      <c r="J25" s="54">
        <v>2750000</v>
      </c>
      <c r="K25" s="37">
        <f t="shared" ref="K25:K30" si="14">J25/F25*100</f>
        <v>6.8578553615960107</v>
      </c>
      <c r="L25" s="55">
        <f>F25-J25</f>
        <v>37350000</v>
      </c>
      <c r="M25" s="37">
        <f>L25/F25*100</f>
        <v>93.142144638403991</v>
      </c>
      <c r="N25" s="62"/>
    </row>
    <row r="26" spans="1:14" x14ac:dyDescent="0.25">
      <c r="A26" s="16"/>
      <c r="B26" s="16"/>
      <c r="C26" s="123">
        <v>10</v>
      </c>
      <c r="D26" s="153" t="s">
        <v>82</v>
      </c>
      <c r="E26" s="19" t="s">
        <v>85</v>
      </c>
      <c r="F26" s="51">
        <v>7000000</v>
      </c>
      <c r="G26" s="89">
        <f>F26/F10*100</f>
        <v>4.7855928200045611E-2</v>
      </c>
      <c r="H26" s="37">
        <f>J26/F26*100</f>
        <v>0</v>
      </c>
      <c r="I26" s="37">
        <f t="shared" si="7"/>
        <v>0</v>
      </c>
      <c r="J26" s="54">
        <v>0</v>
      </c>
      <c r="K26" s="37">
        <f t="shared" si="14"/>
        <v>0</v>
      </c>
      <c r="L26" s="55">
        <f t="shared" ref="L26:L28" si="15">F26-J26</f>
        <v>7000000</v>
      </c>
      <c r="M26" s="37">
        <f>L26/F26*100</f>
        <v>100</v>
      </c>
      <c r="N26" s="62"/>
    </row>
    <row r="27" spans="1:14" x14ac:dyDescent="0.25">
      <c r="A27" s="16"/>
      <c r="B27" s="16"/>
      <c r="C27" s="123">
        <v>11</v>
      </c>
      <c r="D27" s="153" t="s">
        <v>83</v>
      </c>
      <c r="E27" s="19" t="s">
        <v>86</v>
      </c>
      <c r="F27" s="51">
        <v>162900000</v>
      </c>
      <c r="G27" s="89">
        <f>F27/F10*100</f>
        <v>1.1136758148267758</v>
      </c>
      <c r="H27" s="37">
        <f>J27/F27*100</f>
        <v>36.83241252302026</v>
      </c>
      <c r="I27" s="37">
        <f>G27*H27/100</f>
        <v>0.41019367028610532</v>
      </c>
      <c r="J27" s="52">
        <v>60000000</v>
      </c>
      <c r="K27" s="37">
        <f t="shared" si="14"/>
        <v>36.83241252302026</v>
      </c>
      <c r="L27" s="55">
        <f>F27-J27</f>
        <v>102900000</v>
      </c>
      <c r="M27" s="37">
        <f t="shared" ref="M27" si="16">L27/F27*100</f>
        <v>63.167587476979747</v>
      </c>
      <c r="N27" s="62"/>
    </row>
    <row r="28" spans="1:14" x14ac:dyDescent="0.25">
      <c r="A28" s="16"/>
      <c r="B28" s="115"/>
      <c r="C28" s="124">
        <v>12</v>
      </c>
      <c r="D28" s="153" t="s">
        <v>81</v>
      </c>
      <c r="E28" s="57" t="s">
        <v>87</v>
      </c>
      <c r="F28" s="92">
        <v>25000000</v>
      </c>
      <c r="G28" s="91">
        <f>F28/F10*100</f>
        <v>0.17091402928587718</v>
      </c>
      <c r="H28" s="47">
        <f>J28/F25*100</f>
        <v>52.992518703241899</v>
      </c>
      <c r="I28" s="47">
        <f t="shared" si="7"/>
        <v>9.0571648935782803E-2</v>
      </c>
      <c r="J28" s="66">
        <v>21250000</v>
      </c>
      <c r="K28" s="47">
        <f t="shared" si="14"/>
        <v>85</v>
      </c>
      <c r="L28" s="65">
        <f t="shared" si="15"/>
        <v>3750000</v>
      </c>
      <c r="M28" s="47">
        <f t="shared" ref="M28" si="17">L28/F28*100</f>
        <v>15</v>
      </c>
      <c r="N28" s="147"/>
    </row>
    <row r="29" spans="1:14" x14ac:dyDescent="0.25">
      <c r="A29" s="35" t="s">
        <v>38</v>
      </c>
      <c r="B29" s="16" t="s">
        <v>55</v>
      </c>
      <c r="C29" s="132"/>
      <c r="D29" s="36" t="s">
        <v>88</v>
      </c>
      <c r="E29" s="12" t="s">
        <v>39</v>
      </c>
      <c r="F29" s="105">
        <f>SUM(F30:F37)</f>
        <v>680000000</v>
      </c>
      <c r="G29" s="69">
        <f>F29/F10*100</f>
        <v>4.6488615965758591</v>
      </c>
      <c r="H29" s="69">
        <f t="shared" ref="H29:H43" si="18">J29/F29*100</f>
        <v>35.936264705882351</v>
      </c>
      <c r="I29" s="69">
        <f t="shared" ref="I29:I43" si="19">G29*H29/100</f>
        <v>1.6706272091556094</v>
      </c>
      <c r="J29" s="24">
        <f>SUM(J30:J37)</f>
        <v>244366600</v>
      </c>
      <c r="K29" s="37">
        <f t="shared" si="14"/>
        <v>35.936264705882351</v>
      </c>
      <c r="L29" s="105">
        <f>F29-J29</f>
        <v>435633400</v>
      </c>
      <c r="M29" s="69">
        <f t="shared" ref="M29:M43" si="20">L29/F29*100</f>
        <v>64.063735294117649</v>
      </c>
      <c r="N29" s="87"/>
    </row>
    <row r="30" spans="1:14" x14ac:dyDescent="0.25">
      <c r="A30" s="113"/>
      <c r="B30" s="113"/>
      <c r="C30" s="130">
        <v>13</v>
      </c>
      <c r="D30" s="21" t="s">
        <v>89</v>
      </c>
      <c r="E30" s="50" t="s">
        <v>44</v>
      </c>
      <c r="F30" s="40">
        <v>85000000</v>
      </c>
      <c r="G30" s="37">
        <f>F30/F10*100</f>
        <v>0.58110769957198238</v>
      </c>
      <c r="H30" s="37">
        <f t="shared" si="18"/>
        <v>38.414235294117645</v>
      </c>
      <c r="I30" s="37">
        <f t="shared" si="19"/>
        <v>0.2232280790258156</v>
      </c>
      <c r="J30" s="54">
        <v>32652100</v>
      </c>
      <c r="K30" s="114">
        <f t="shared" si="14"/>
        <v>38.414235294117645</v>
      </c>
      <c r="L30" s="55">
        <f>F30-J30</f>
        <v>52347900</v>
      </c>
      <c r="M30" s="37">
        <f t="shared" si="20"/>
        <v>61.585764705882355</v>
      </c>
      <c r="N30" s="87"/>
    </row>
    <row r="31" spans="1:14" x14ac:dyDescent="0.25">
      <c r="A31" s="113"/>
      <c r="B31" s="113"/>
      <c r="C31" s="130">
        <v>14</v>
      </c>
      <c r="D31" s="21" t="s">
        <v>90</v>
      </c>
      <c r="E31" s="50" t="s">
        <v>43</v>
      </c>
      <c r="F31" s="40">
        <v>85000000</v>
      </c>
      <c r="G31" s="37">
        <f>F31/F10*100</f>
        <v>0.58110769957198238</v>
      </c>
      <c r="H31" s="37">
        <f t="shared" si="18"/>
        <v>35.675411764705885</v>
      </c>
      <c r="I31" s="37">
        <f t="shared" si="19"/>
        <v>0.20731256461871475</v>
      </c>
      <c r="J31" s="54">
        <v>30324100</v>
      </c>
      <c r="K31" s="114">
        <f t="shared" ref="K31:K37" si="21">J31/F31*100</f>
        <v>35.675411764705885</v>
      </c>
      <c r="L31" s="55">
        <f t="shared" ref="L31:L37" si="22">F31-J31</f>
        <v>54675900</v>
      </c>
      <c r="M31" s="37">
        <f t="shared" si="20"/>
        <v>64.324588235294129</v>
      </c>
      <c r="N31" s="87"/>
    </row>
    <row r="32" spans="1:14" x14ac:dyDescent="0.25">
      <c r="A32" s="16"/>
      <c r="B32" s="16"/>
      <c r="C32" s="130">
        <v>15</v>
      </c>
      <c r="D32" s="21" t="s">
        <v>91</v>
      </c>
      <c r="E32" s="50" t="s">
        <v>59</v>
      </c>
      <c r="F32" s="40">
        <v>85000000</v>
      </c>
      <c r="G32" s="89">
        <f>F32/F10*100</f>
        <v>0.58110769957198238</v>
      </c>
      <c r="H32" s="37">
        <f t="shared" si="18"/>
        <v>36.938941176470586</v>
      </c>
      <c r="I32" s="37">
        <f t="shared" si="19"/>
        <v>0.21465503131683597</v>
      </c>
      <c r="J32" s="54">
        <v>31398100</v>
      </c>
      <c r="K32" s="114">
        <f t="shared" si="21"/>
        <v>36.938941176470586</v>
      </c>
      <c r="L32" s="55">
        <f t="shared" si="22"/>
        <v>53601900</v>
      </c>
      <c r="M32" s="37">
        <f t="shared" si="20"/>
        <v>63.061058823529414</v>
      </c>
      <c r="N32" s="87"/>
    </row>
    <row r="33" spans="1:14" x14ac:dyDescent="0.25">
      <c r="A33" s="3"/>
      <c r="B33" s="3"/>
      <c r="C33" s="130">
        <v>16</v>
      </c>
      <c r="D33" s="21" t="s">
        <v>92</v>
      </c>
      <c r="E33" s="50" t="s">
        <v>46</v>
      </c>
      <c r="F33" s="40">
        <v>85000000</v>
      </c>
      <c r="G33" s="89">
        <f>F33/F10*100</f>
        <v>0.58110769957198238</v>
      </c>
      <c r="H33" s="37">
        <f t="shared" si="18"/>
        <v>37.005411764705883</v>
      </c>
      <c r="I33" s="37">
        <f t="shared" si="19"/>
        <v>0.21504129702302208</v>
      </c>
      <c r="J33" s="54">
        <v>31454600</v>
      </c>
      <c r="K33" s="114">
        <f t="shared" si="21"/>
        <v>37.005411764705883</v>
      </c>
      <c r="L33" s="55">
        <f t="shared" si="22"/>
        <v>53545400</v>
      </c>
      <c r="M33" s="37">
        <f t="shared" si="20"/>
        <v>62.994588235294117</v>
      </c>
      <c r="N33" s="87"/>
    </row>
    <row r="34" spans="1:14" x14ac:dyDescent="0.25">
      <c r="A34" s="113"/>
      <c r="B34" s="113"/>
      <c r="C34" s="130">
        <v>17</v>
      </c>
      <c r="D34" s="21" t="s">
        <v>93</v>
      </c>
      <c r="E34" s="50" t="s">
        <v>45</v>
      </c>
      <c r="F34" s="40">
        <v>85000000</v>
      </c>
      <c r="G34" s="37">
        <f>F34/F10*100</f>
        <v>0.58110769957198238</v>
      </c>
      <c r="H34" s="37">
        <f t="shared" si="18"/>
        <v>36.121882352941178</v>
      </c>
      <c r="I34" s="37">
        <f t="shared" si="19"/>
        <v>0.20990703958327434</v>
      </c>
      <c r="J34" s="54">
        <v>30703600</v>
      </c>
      <c r="K34" s="114">
        <f t="shared" si="21"/>
        <v>36.121882352941178</v>
      </c>
      <c r="L34" s="55">
        <f t="shared" si="22"/>
        <v>54296400</v>
      </c>
      <c r="M34" s="37">
        <f t="shared" si="20"/>
        <v>63.878117647058815</v>
      </c>
      <c r="N34" s="87"/>
    </row>
    <row r="35" spans="1:14" x14ac:dyDescent="0.25">
      <c r="A35" s="113"/>
      <c r="B35" s="113"/>
      <c r="C35" s="130">
        <v>18</v>
      </c>
      <c r="D35" s="21" t="s">
        <v>94</v>
      </c>
      <c r="E35" s="50" t="s">
        <v>42</v>
      </c>
      <c r="F35" s="40">
        <v>85000000</v>
      </c>
      <c r="G35" s="37">
        <f>F35/F10*100</f>
        <v>0.58110769957198238</v>
      </c>
      <c r="H35" s="37">
        <f t="shared" si="18"/>
        <v>37.875764705882354</v>
      </c>
      <c r="I35" s="37">
        <f t="shared" si="19"/>
        <v>0.22009898497764976</v>
      </c>
      <c r="J35" s="54">
        <v>32194400</v>
      </c>
      <c r="K35" s="114">
        <f t="shared" si="21"/>
        <v>37.875764705882354</v>
      </c>
      <c r="L35" s="55">
        <f t="shared" si="22"/>
        <v>52805600</v>
      </c>
      <c r="M35" s="37">
        <f t="shared" si="20"/>
        <v>62.124235294117646</v>
      </c>
      <c r="N35" s="87"/>
    </row>
    <row r="36" spans="1:14" x14ac:dyDescent="0.25">
      <c r="A36" s="113"/>
      <c r="B36" s="113"/>
      <c r="C36" s="130">
        <v>19</v>
      </c>
      <c r="D36" s="21" t="s">
        <v>95</v>
      </c>
      <c r="E36" s="50" t="s">
        <v>41</v>
      </c>
      <c r="F36" s="40">
        <v>85000000</v>
      </c>
      <c r="G36" s="37">
        <f>F36/F10*100</f>
        <v>0.58110769957198238</v>
      </c>
      <c r="H36" s="37">
        <f t="shared" si="18"/>
        <v>35.986588235294121</v>
      </c>
      <c r="I36" s="37">
        <f t="shared" si="19"/>
        <v>0.20912083504855933</v>
      </c>
      <c r="J36" s="54">
        <v>30588600</v>
      </c>
      <c r="K36" s="114">
        <f t="shared" si="21"/>
        <v>35.986588235294121</v>
      </c>
      <c r="L36" s="55">
        <f t="shared" si="22"/>
        <v>54411400</v>
      </c>
      <c r="M36" s="37">
        <f t="shared" si="20"/>
        <v>64.013411764705879</v>
      </c>
      <c r="N36" s="87"/>
    </row>
    <row r="37" spans="1:14" x14ac:dyDescent="0.25">
      <c r="A37" s="116"/>
      <c r="B37" s="116"/>
      <c r="C37" s="131">
        <v>20</v>
      </c>
      <c r="D37" s="21" t="s">
        <v>96</v>
      </c>
      <c r="E37" s="46" t="s">
        <v>40</v>
      </c>
      <c r="F37" s="40">
        <v>85000000</v>
      </c>
      <c r="G37" s="47">
        <f>F37/F10*100</f>
        <v>0.58110769957198238</v>
      </c>
      <c r="H37" s="47">
        <f t="shared" si="18"/>
        <v>29.471882352941176</v>
      </c>
      <c r="I37" s="47">
        <f t="shared" si="19"/>
        <v>0.17126337756173751</v>
      </c>
      <c r="J37" s="54">
        <v>25051100</v>
      </c>
      <c r="K37" s="109">
        <f t="shared" si="21"/>
        <v>29.471882352941176</v>
      </c>
      <c r="L37" s="142">
        <f t="shared" si="22"/>
        <v>59948900</v>
      </c>
      <c r="M37" s="47">
        <f t="shared" si="20"/>
        <v>70.528117647058821</v>
      </c>
      <c r="N37" s="103"/>
    </row>
    <row r="38" spans="1:14" ht="14.25" customHeight="1" x14ac:dyDescent="0.25">
      <c r="A38" s="35" t="s">
        <v>35</v>
      </c>
      <c r="B38" s="35" t="s">
        <v>33</v>
      </c>
      <c r="C38" s="121"/>
      <c r="D38" s="38" t="s">
        <v>97</v>
      </c>
      <c r="E38" s="38" t="s">
        <v>102</v>
      </c>
      <c r="F38" s="58">
        <f>SUM(F39:F42)</f>
        <v>630120000</v>
      </c>
      <c r="G38" s="90">
        <f>F38/F10*100</f>
        <v>4.307853925344677</v>
      </c>
      <c r="H38" s="30">
        <f t="shared" si="18"/>
        <v>6.8875769694661333</v>
      </c>
      <c r="I38" s="30">
        <f t="shared" si="19"/>
        <v>0.29670675484028275</v>
      </c>
      <c r="J38" s="93">
        <f>SUM(J39:J42)</f>
        <v>43400000</v>
      </c>
      <c r="K38" s="69">
        <f>J38/F38*100</f>
        <v>6.8875769694661333</v>
      </c>
      <c r="L38" s="60">
        <f>F38-J38</f>
        <v>586720000</v>
      </c>
      <c r="M38" s="69">
        <f t="shared" si="20"/>
        <v>93.112423030533861</v>
      </c>
      <c r="N38" s="102"/>
    </row>
    <row r="39" spans="1:14" ht="14.25" customHeight="1" x14ac:dyDescent="0.25">
      <c r="A39" s="16"/>
      <c r="B39" s="16"/>
      <c r="C39" s="130">
        <v>21</v>
      </c>
      <c r="D39" s="153" t="s">
        <v>98</v>
      </c>
      <c r="E39" s="19" t="s">
        <v>103</v>
      </c>
      <c r="F39" s="51">
        <v>130200000</v>
      </c>
      <c r="G39" s="89">
        <f>F39/F10*100</f>
        <v>0.89012026452084825</v>
      </c>
      <c r="H39" s="37">
        <f t="shared" si="18"/>
        <v>33.333333333333329</v>
      </c>
      <c r="I39" s="89">
        <f t="shared" si="19"/>
        <v>0.29670675484028269</v>
      </c>
      <c r="J39" s="44">
        <v>43400000</v>
      </c>
      <c r="K39" s="37">
        <f>J39/F39*100</f>
        <v>33.333333333333329</v>
      </c>
      <c r="L39" s="40">
        <f>F39-J39</f>
        <v>86800000</v>
      </c>
      <c r="M39" s="37">
        <f t="shared" si="20"/>
        <v>66.666666666666657</v>
      </c>
      <c r="N39" s="101"/>
    </row>
    <row r="40" spans="1:14" ht="14.25" customHeight="1" x14ac:dyDescent="0.25">
      <c r="A40" s="16"/>
      <c r="B40" s="16"/>
      <c r="C40" s="130">
        <v>22</v>
      </c>
      <c r="D40" s="153" t="s">
        <v>99</v>
      </c>
      <c r="E40" s="19" t="s">
        <v>104</v>
      </c>
      <c r="F40" s="51">
        <v>400000000</v>
      </c>
      <c r="G40" s="89">
        <f>F40/F10*100</f>
        <v>2.7346244685740349</v>
      </c>
      <c r="H40" s="37">
        <f t="shared" si="18"/>
        <v>0</v>
      </c>
      <c r="I40" s="89">
        <f t="shared" si="19"/>
        <v>0</v>
      </c>
      <c r="J40" s="44">
        <v>0</v>
      </c>
      <c r="K40" s="37">
        <f t="shared" ref="K40:K42" si="23">J40/F40*100</f>
        <v>0</v>
      </c>
      <c r="L40" s="40">
        <f t="shared" ref="L40:L42" si="24">F40-J40</f>
        <v>400000000</v>
      </c>
      <c r="M40" s="37">
        <f t="shared" si="20"/>
        <v>100</v>
      </c>
      <c r="N40" s="101"/>
    </row>
    <row r="41" spans="1:14" ht="14.25" customHeight="1" x14ac:dyDescent="0.25">
      <c r="A41" s="16"/>
      <c r="B41" s="16"/>
      <c r="C41" s="130">
        <v>23</v>
      </c>
      <c r="D41" s="153" t="s">
        <v>101</v>
      </c>
      <c r="E41" s="19" t="s">
        <v>105</v>
      </c>
      <c r="F41" s="51">
        <v>15000000</v>
      </c>
      <c r="G41" s="89">
        <f>F41/F10*100</f>
        <v>0.1025484175715263</v>
      </c>
      <c r="H41" s="37">
        <f t="shared" si="18"/>
        <v>0</v>
      </c>
      <c r="I41" s="89">
        <f t="shared" si="19"/>
        <v>0</v>
      </c>
      <c r="J41" s="44">
        <v>0</v>
      </c>
      <c r="K41" s="37">
        <f t="shared" si="23"/>
        <v>0</v>
      </c>
      <c r="L41" s="40">
        <f t="shared" si="24"/>
        <v>15000000</v>
      </c>
      <c r="M41" s="37">
        <f t="shared" si="20"/>
        <v>100</v>
      </c>
      <c r="N41" s="101"/>
    </row>
    <row r="42" spans="1:14" ht="14.25" customHeight="1" x14ac:dyDescent="0.25">
      <c r="A42" s="16"/>
      <c r="B42" s="16"/>
      <c r="C42" s="130">
        <v>24</v>
      </c>
      <c r="D42" s="153" t="s">
        <v>100</v>
      </c>
      <c r="E42" s="19" t="s">
        <v>106</v>
      </c>
      <c r="F42" s="51">
        <v>84920000</v>
      </c>
      <c r="G42" s="89">
        <f>F42/F10*100</f>
        <v>0.58056077467826761</v>
      </c>
      <c r="H42" s="37">
        <f t="shared" si="18"/>
        <v>0</v>
      </c>
      <c r="I42" s="89">
        <f t="shared" si="19"/>
        <v>0</v>
      </c>
      <c r="J42" s="44">
        <v>0</v>
      </c>
      <c r="K42" s="47">
        <f t="shared" si="23"/>
        <v>0</v>
      </c>
      <c r="L42" s="40">
        <f t="shared" si="24"/>
        <v>84920000</v>
      </c>
      <c r="M42" s="47">
        <f t="shared" si="20"/>
        <v>100</v>
      </c>
      <c r="N42" s="101"/>
    </row>
    <row r="43" spans="1:14" x14ac:dyDescent="0.25">
      <c r="A43" s="35" t="s">
        <v>37</v>
      </c>
      <c r="B43" s="35" t="s">
        <v>56</v>
      </c>
      <c r="C43" s="125"/>
      <c r="D43" s="64" t="s">
        <v>107</v>
      </c>
      <c r="E43" s="36" t="s">
        <v>108</v>
      </c>
      <c r="F43" s="60">
        <f>SUM(F44:F50)</f>
        <v>436720000</v>
      </c>
      <c r="G43" s="30">
        <f>F43/F10*100</f>
        <v>2.9856629947891311</v>
      </c>
      <c r="H43" s="30">
        <f t="shared" si="18"/>
        <v>35.468950357208278</v>
      </c>
      <c r="I43" s="30">
        <f t="shared" si="19"/>
        <v>1.0589833254552949</v>
      </c>
      <c r="J43" s="107">
        <f>SUM(J44:J50)</f>
        <v>154900000</v>
      </c>
      <c r="K43" s="37">
        <f>J43/F43*100</f>
        <v>35.468950357208278</v>
      </c>
      <c r="L43" s="106">
        <f>F43-J43</f>
        <v>281820000</v>
      </c>
      <c r="M43" s="37">
        <f t="shared" si="20"/>
        <v>64.531049642791714</v>
      </c>
      <c r="N43" s="99"/>
    </row>
    <row r="44" spans="1:14" x14ac:dyDescent="0.25">
      <c r="A44" s="16"/>
      <c r="B44" s="113"/>
      <c r="C44" s="130">
        <v>25</v>
      </c>
      <c r="D44" s="21" t="s">
        <v>109</v>
      </c>
      <c r="E44" s="50" t="s">
        <v>116</v>
      </c>
      <c r="F44" s="40">
        <v>15920000</v>
      </c>
      <c r="G44" s="37">
        <f>F44/F10*100</f>
        <v>0.10883805384924658</v>
      </c>
      <c r="H44" s="37">
        <f t="shared" ref="H44:H50" si="25">J44/F44*100</f>
        <v>0</v>
      </c>
      <c r="I44" s="37">
        <f t="shared" ref="I44:I50" si="26">G44*H44/100</f>
        <v>0</v>
      </c>
      <c r="J44" s="54">
        <v>0</v>
      </c>
      <c r="K44" s="114">
        <f t="shared" ref="K44:K50" si="27">J44/F44*100</f>
        <v>0</v>
      </c>
      <c r="L44" s="55">
        <f t="shared" ref="L44:L50" si="28">F44-J44</f>
        <v>15920000</v>
      </c>
      <c r="M44" s="37">
        <f t="shared" ref="M44:M50" si="29">L44/F44*100</f>
        <v>100</v>
      </c>
      <c r="N44" s="87"/>
    </row>
    <row r="45" spans="1:14" x14ac:dyDescent="0.25">
      <c r="A45" s="16"/>
      <c r="B45" s="16"/>
      <c r="C45" s="130">
        <v>26</v>
      </c>
      <c r="D45" s="21" t="s">
        <v>111</v>
      </c>
      <c r="E45" s="50" t="s">
        <v>117</v>
      </c>
      <c r="F45" s="40">
        <v>15920000</v>
      </c>
      <c r="G45" s="89">
        <f>F45/F10*100</f>
        <v>0.10883805384924658</v>
      </c>
      <c r="H45" s="37">
        <f t="shared" si="25"/>
        <v>0</v>
      </c>
      <c r="I45" s="37">
        <f t="shared" si="26"/>
        <v>0</v>
      </c>
      <c r="J45" s="54">
        <v>0</v>
      </c>
      <c r="K45" s="114">
        <f t="shared" si="27"/>
        <v>0</v>
      </c>
      <c r="L45" s="55">
        <f t="shared" si="28"/>
        <v>15920000</v>
      </c>
      <c r="M45" s="37">
        <f t="shared" si="29"/>
        <v>100</v>
      </c>
      <c r="N45" s="87"/>
    </row>
    <row r="46" spans="1:14" x14ac:dyDescent="0.25">
      <c r="A46" s="16"/>
      <c r="B46" s="3"/>
      <c r="C46" s="130">
        <v>27</v>
      </c>
      <c r="D46" s="21" t="s">
        <v>112</v>
      </c>
      <c r="E46" s="50" t="s">
        <v>118</v>
      </c>
      <c r="F46" s="40">
        <v>50000000</v>
      </c>
      <c r="G46" s="89">
        <f>F46/F10*100</f>
        <v>0.34182805857175436</v>
      </c>
      <c r="H46" s="37">
        <f t="shared" si="25"/>
        <v>0</v>
      </c>
      <c r="I46" s="37">
        <f t="shared" si="26"/>
        <v>0</v>
      </c>
      <c r="J46" s="54">
        <v>0</v>
      </c>
      <c r="K46" s="114">
        <f t="shared" si="27"/>
        <v>0</v>
      </c>
      <c r="L46" s="55">
        <f t="shared" si="28"/>
        <v>50000000</v>
      </c>
      <c r="M46" s="37">
        <f t="shared" si="29"/>
        <v>100</v>
      </c>
      <c r="N46" s="87"/>
    </row>
    <row r="47" spans="1:14" x14ac:dyDescent="0.25">
      <c r="A47" s="16"/>
      <c r="B47" s="113"/>
      <c r="C47" s="130">
        <v>28</v>
      </c>
      <c r="D47" s="21" t="s">
        <v>113</v>
      </c>
      <c r="E47" s="50" t="s">
        <v>119</v>
      </c>
      <c r="F47" s="40">
        <v>104880000</v>
      </c>
      <c r="G47" s="37">
        <f>F47/F10*100</f>
        <v>0.71701853566011198</v>
      </c>
      <c r="H47" s="37">
        <f t="shared" si="25"/>
        <v>14.874141876430205</v>
      </c>
      <c r="I47" s="37">
        <f t="shared" si="26"/>
        <v>0.10665035427438736</v>
      </c>
      <c r="J47" s="54">
        <v>15600000</v>
      </c>
      <c r="K47" s="114">
        <f t="shared" si="27"/>
        <v>14.874141876430205</v>
      </c>
      <c r="L47" s="55">
        <f t="shared" si="28"/>
        <v>89280000</v>
      </c>
      <c r="M47" s="37">
        <f t="shared" si="29"/>
        <v>85.125858123569799</v>
      </c>
      <c r="N47" s="87"/>
    </row>
    <row r="48" spans="1:14" x14ac:dyDescent="0.25">
      <c r="A48" s="16"/>
      <c r="B48" s="113"/>
      <c r="C48" s="130">
        <v>29</v>
      </c>
      <c r="D48" s="21" t="s">
        <v>114</v>
      </c>
      <c r="E48" s="50" t="s">
        <v>120</v>
      </c>
      <c r="F48" s="40">
        <v>40000000</v>
      </c>
      <c r="G48" s="37">
        <f>F48/F10*100</f>
        <v>0.27346244685740345</v>
      </c>
      <c r="H48" s="37">
        <f t="shared" si="25"/>
        <v>100</v>
      </c>
      <c r="I48" s="37">
        <f t="shared" si="26"/>
        <v>0.27346244685740345</v>
      </c>
      <c r="J48" s="54">
        <v>40000000</v>
      </c>
      <c r="K48" s="114">
        <f>J48/F48*100</f>
        <v>100</v>
      </c>
      <c r="L48" s="55">
        <f t="shared" si="28"/>
        <v>0</v>
      </c>
      <c r="M48" s="37">
        <f t="shared" si="29"/>
        <v>0</v>
      </c>
      <c r="N48" s="87"/>
    </row>
    <row r="49" spans="1:14" x14ac:dyDescent="0.25">
      <c r="A49" s="16"/>
      <c r="B49" s="113"/>
      <c r="C49" s="130">
        <v>30</v>
      </c>
      <c r="D49" s="21" t="s">
        <v>115</v>
      </c>
      <c r="E49" s="50" t="s">
        <v>121</v>
      </c>
      <c r="F49" s="40">
        <v>200000000</v>
      </c>
      <c r="G49" s="37">
        <f>F49/F10*100</f>
        <v>1.3673122342870174</v>
      </c>
      <c r="H49" s="37">
        <f t="shared" si="25"/>
        <v>49.65</v>
      </c>
      <c r="I49" s="37">
        <f t="shared" si="26"/>
        <v>0.67887052432350414</v>
      </c>
      <c r="J49" s="54">
        <v>99300000</v>
      </c>
      <c r="K49" s="114">
        <f t="shared" si="27"/>
        <v>49.65</v>
      </c>
      <c r="L49" s="55">
        <f t="shared" si="28"/>
        <v>100700000</v>
      </c>
      <c r="M49" s="37">
        <f t="shared" si="29"/>
        <v>50.349999999999994</v>
      </c>
      <c r="N49" s="87"/>
    </row>
    <row r="50" spans="1:14" x14ac:dyDescent="0.25">
      <c r="A50" s="108"/>
      <c r="B50" s="116"/>
      <c r="C50" s="131">
        <v>31</v>
      </c>
      <c r="D50" s="21" t="s">
        <v>110</v>
      </c>
      <c r="E50" s="46" t="s">
        <v>122</v>
      </c>
      <c r="F50" s="40">
        <v>10000000</v>
      </c>
      <c r="G50" s="47">
        <f>F50/F10*100</f>
        <v>6.8365611714350863E-2</v>
      </c>
      <c r="H50" s="47">
        <f t="shared" si="25"/>
        <v>0</v>
      </c>
      <c r="I50" s="47">
        <f t="shared" si="26"/>
        <v>0</v>
      </c>
      <c r="J50" s="141">
        <v>0</v>
      </c>
      <c r="K50" s="109">
        <f t="shared" si="27"/>
        <v>0</v>
      </c>
      <c r="L50" s="142">
        <f t="shared" si="28"/>
        <v>10000000</v>
      </c>
      <c r="M50" s="47">
        <f t="shared" si="29"/>
        <v>100</v>
      </c>
      <c r="N50" s="103"/>
    </row>
    <row r="51" spans="1:14" x14ac:dyDescent="0.25">
      <c r="A51" s="35" t="s">
        <v>57</v>
      </c>
      <c r="B51" s="35" t="s">
        <v>57</v>
      </c>
      <c r="C51" s="128"/>
      <c r="D51" s="38" t="s">
        <v>123</v>
      </c>
      <c r="E51" s="48" t="s">
        <v>124</v>
      </c>
      <c r="F51" s="68">
        <f>SUM(F52:F59)</f>
        <v>1278160000</v>
      </c>
      <c r="G51" s="30">
        <f>F51/F10*100</f>
        <v>8.7382190268814703</v>
      </c>
      <c r="H51" s="30">
        <f>J51/F51*100</f>
        <v>33.271656130687866</v>
      </c>
      <c r="I51" s="30">
        <f t="shared" ref="I51:I59" si="30">G51*H51/100</f>
        <v>2.9073501865703424</v>
      </c>
      <c r="J51" s="93">
        <f>SUM(J52:J59)</f>
        <v>425265000</v>
      </c>
      <c r="K51" s="69">
        <f>J51/F51*100</f>
        <v>33.271656130687866</v>
      </c>
      <c r="L51" s="60">
        <f>F51-J51</f>
        <v>852895000</v>
      </c>
      <c r="M51" s="88">
        <f>L51/F51*100</f>
        <v>66.728343869312141</v>
      </c>
      <c r="N51" s="110"/>
    </row>
    <row r="52" spans="1:14" x14ac:dyDescent="0.25">
      <c r="A52" s="16"/>
      <c r="B52" s="16"/>
      <c r="C52" s="129">
        <v>32</v>
      </c>
      <c r="D52" s="13" t="s">
        <v>125</v>
      </c>
      <c r="E52" s="50" t="s">
        <v>51</v>
      </c>
      <c r="F52" s="45">
        <v>197900000</v>
      </c>
      <c r="G52" s="69">
        <f>F52/F10*100</f>
        <v>1.3529554558270036</v>
      </c>
      <c r="H52" s="69">
        <f t="shared" ref="H52:H59" si="31">J52/F52*100</f>
        <v>31.644770085901968</v>
      </c>
      <c r="I52" s="69">
        <f t="shared" si="30"/>
        <v>0.4281396433611222</v>
      </c>
      <c r="J52" s="44">
        <f>12900000+49725000</f>
        <v>62625000</v>
      </c>
      <c r="K52" s="69">
        <f t="shared" ref="K52:K59" si="32">J52/F52*100</f>
        <v>31.644770085901968</v>
      </c>
      <c r="L52" s="20">
        <f t="shared" ref="L52:L59" si="33">F52-J52</f>
        <v>135275000</v>
      </c>
      <c r="M52" s="69">
        <f t="shared" ref="M52:M59" si="34">L52/F52*100</f>
        <v>68.355229914098032</v>
      </c>
      <c r="N52" s="111"/>
    </row>
    <row r="53" spans="1:14" x14ac:dyDescent="0.25">
      <c r="A53" s="16"/>
      <c r="B53" s="16"/>
      <c r="C53" s="129">
        <v>33</v>
      </c>
      <c r="D53" s="13" t="s">
        <v>126</v>
      </c>
      <c r="E53" s="50" t="s">
        <v>50</v>
      </c>
      <c r="F53" s="45">
        <v>114260000</v>
      </c>
      <c r="G53" s="69">
        <f>F53/F10*100</f>
        <v>0.78114547944817303</v>
      </c>
      <c r="H53" s="69">
        <f t="shared" si="31"/>
        <v>35.392963416768772</v>
      </c>
      <c r="I53" s="69">
        <f t="shared" si="30"/>
        <v>0.27647053377283493</v>
      </c>
      <c r="J53" s="44">
        <f>12900000+27540000</f>
        <v>40440000</v>
      </c>
      <c r="K53" s="69">
        <f t="shared" si="32"/>
        <v>35.392963416768772</v>
      </c>
      <c r="L53" s="20">
        <f t="shared" si="33"/>
        <v>73820000</v>
      </c>
      <c r="M53" s="69">
        <f t="shared" si="34"/>
        <v>64.607036583231221</v>
      </c>
      <c r="N53" s="111"/>
    </row>
    <row r="54" spans="1:14" x14ac:dyDescent="0.25">
      <c r="A54" s="16"/>
      <c r="B54" s="16"/>
      <c r="C54" s="129">
        <v>34</v>
      </c>
      <c r="D54" s="13" t="s">
        <v>127</v>
      </c>
      <c r="E54" s="50" t="s">
        <v>54</v>
      </c>
      <c r="F54" s="45">
        <v>173300000</v>
      </c>
      <c r="G54" s="69">
        <f>F54/F10*100</f>
        <v>1.1847760510097005</v>
      </c>
      <c r="H54" s="69">
        <f t="shared" si="31"/>
        <v>31.281015579919213</v>
      </c>
      <c r="I54" s="69">
        <f t="shared" si="30"/>
        <v>0.37060998110349602</v>
      </c>
      <c r="J54" s="44">
        <f>12900000+41310000</f>
        <v>54210000</v>
      </c>
      <c r="K54" s="69">
        <f t="shared" si="32"/>
        <v>31.281015579919213</v>
      </c>
      <c r="L54" s="20">
        <f t="shared" si="33"/>
        <v>119090000</v>
      </c>
      <c r="M54" s="69">
        <f t="shared" si="34"/>
        <v>68.718984420080787</v>
      </c>
      <c r="N54" s="111"/>
    </row>
    <row r="55" spans="1:14" x14ac:dyDescent="0.25">
      <c r="A55" s="16"/>
      <c r="B55" s="16"/>
      <c r="C55" s="129">
        <v>35</v>
      </c>
      <c r="D55" s="13" t="s">
        <v>128</v>
      </c>
      <c r="E55" s="50" t="s">
        <v>53</v>
      </c>
      <c r="F55" s="45">
        <v>178220000</v>
      </c>
      <c r="G55" s="69">
        <f>F55/F10*100</f>
        <v>1.2184119319731612</v>
      </c>
      <c r="H55" s="69">
        <f t="shared" si="31"/>
        <v>32.563685332734821</v>
      </c>
      <c r="I55" s="69">
        <f t="shared" si="30"/>
        <v>0.39675982758423523</v>
      </c>
      <c r="J55" s="44">
        <f>12900000+45135000</f>
        <v>58035000</v>
      </c>
      <c r="K55" s="69">
        <f t="shared" si="32"/>
        <v>32.563685332734821</v>
      </c>
      <c r="L55" s="20">
        <f t="shared" si="33"/>
        <v>120185000</v>
      </c>
      <c r="M55" s="69">
        <f t="shared" si="34"/>
        <v>67.436314667265179</v>
      </c>
      <c r="N55" s="111"/>
    </row>
    <row r="56" spans="1:14" x14ac:dyDescent="0.25">
      <c r="A56" s="16"/>
      <c r="B56" s="16"/>
      <c r="C56" s="129">
        <v>36</v>
      </c>
      <c r="D56" s="13" t="s">
        <v>129</v>
      </c>
      <c r="E56" s="50" t="s">
        <v>52</v>
      </c>
      <c r="F56" s="45">
        <v>276620000</v>
      </c>
      <c r="G56" s="69">
        <f>F56/F10*100</f>
        <v>1.8911295512423738</v>
      </c>
      <c r="H56" s="69">
        <f t="shared" si="31"/>
        <v>32.871809702841439</v>
      </c>
      <c r="I56" s="69">
        <f t="shared" si="30"/>
        <v>0.62164850731859245</v>
      </c>
      <c r="J56" s="44">
        <f>12900000+78030000</f>
        <v>90930000</v>
      </c>
      <c r="K56" s="69">
        <f t="shared" si="32"/>
        <v>32.871809702841439</v>
      </c>
      <c r="L56" s="20">
        <f t="shared" si="33"/>
        <v>185690000</v>
      </c>
      <c r="M56" s="69">
        <f t="shared" si="34"/>
        <v>67.128190297158554</v>
      </c>
      <c r="N56" s="111"/>
    </row>
    <row r="57" spans="1:14" x14ac:dyDescent="0.25">
      <c r="A57" s="16"/>
      <c r="B57" s="16"/>
      <c r="C57" s="129">
        <v>37</v>
      </c>
      <c r="D57" s="13" t="s">
        <v>130</v>
      </c>
      <c r="E57" s="50" t="s">
        <v>49</v>
      </c>
      <c r="F57" s="45">
        <v>114260000</v>
      </c>
      <c r="G57" s="69">
        <f>F57/F10*100</f>
        <v>0.78114547944817303</v>
      </c>
      <c r="H57" s="69">
        <f t="shared" si="31"/>
        <v>35.392963416768772</v>
      </c>
      <c r="I57" s="69">
        <f t="shared" si="30"/>
        <v>0.27647053377283493</v>
      </c>
      <c r="J57" s="44">
        <f>12900000+27540000</f>
        <v>40440000</v>
      </c>
      <c r="K57" s="69">
        <f t="shared" si="32"/>
        <v>35.392963416768772</v>
      </c>
      <c r="L57" s="20">
        <f t="shared" si="33"/>
        <v>73820000</v>
      </c>
      <c r="M57" s="69">
        <f t="shared" si="34"/>
        <v>64.607036583231221</v>
      </c>
      <c r="N57" s="111"/>
    </row>
    <row r="58" spans="1:14" x14ac:dyDescent="0.25">
      <c r="A58" s="16"/>
      <c r="B58" s="16"/>
      <c r="C58" s="129">
        <v>38</v>
      </c>
      <c r="D58" s="13" t="s">
        <v>131</v>
      </c>
      <c r="E58" s="50" t="s">
        <v>48</v>
      </c>
      <c r="F58" s="45">
        <v>121640000</v>
      </c>
      <c r="G58" s="69">
        <f>F58/F10*100</f>
        <v>0.83159930089336398</v>
      </c>
      <c r="H58" s="69">
        <f t="shared" si="31"/>
        <v>35.132357777047027</v>
      </c>
      <c r="I58" s="69">
        <f t="shared" si="30"/>
        <v>0.29216044166127847</v>
      </c>
      <c r="J58" s="44">
        <f>12900000+29835000</f>
        <v>42735000</v>
      </c>
      <c r="K58" s="69">
        <f t="shared" si="32"/>
        <v>35.132357777047027</v>
      </c>
      <c r="L58" s="20">
        <f t="shared" si="33"/>
        <v>78905000</v>
      </c>
      <c r="M58" s="69">
        <f t="shared" si="34"/>
        <v>64.867642222952981</v>
      </c>
      <c r="N58" s="111"/>
    </row>
    <row r="59" spans="1:14" x14ac:dyDescent="0.25">
      <c r="A59" s="16"/>
      <c r="B59" s="16"/>
      <c r="C59" s="129">
        <v>39</v>
      </c>
      <c r="D59" s="13" t="s">
        <v>132</v>
      </c>
      <c r="E59" s="46" t="s">
        <v>47</v>
      </c>
      <c r="F59" s="45">
        <v>101960000</v>
      </c>
      <c r="G59" s="69">
        <f>F59/F10*100</f>
        <v>0.69705577703952148</v>
      </c>
      <c r="H59" s="69">
        <f t="shared" si="31"/>
        <v>35.160847391133778</v>
      </c>
      <c r="I59" s="69">
        <f t="shared" si="30"/>
        <v>0.24509071799594789</v>
      </c>
      <c r="J59" s="54">
        <f>12900000+22950000</f>
        <v>35850000</v>
      </c>
      <c r="K59" s="69">
        <f t="shared" si="32"/>
        <v>35.160847391133778</v>
      </c>
      <c r="L59" s="105">
        <f t="shared" si="33"/>
        <v>66110000</v>
      </c>
      <c r="M59" s="88">
        <f t="shared" si="34"/>
        <v>64.839152608866229</v>
      </c>
      <c r="N59" s="111"/>
    </row>
    <row r="60" spans="1:14" x14ac:dyDescent="0.25">
      <c r="A60" s="67" t="s">
        <v>55</v>
      </c>
      <c r="B60" s="67" t="s">
        <v>34</v>
      </c>
      <c r="C60" s="126"/>
      <c r="D60" s="38" t="s">
        <v>133</v>
      </c>
      <c r="E60" s="38" t="s">
        <v>143</v>
      </c>
      <c r="F60" s="72">
        <f>SUM(F61:F68)</f>
        <v>501754000</v>
      </c>
      <c r="G60" s="90">
        <f>F60/F10*100</f>
        <v>3.4302719140122409</v>
      </c>
      <c r="H60" s="30">
        <f>J60/F60*100</f>
        <v>0</v>
      </c>
      <c r="I60" s="30">
        <f t="shared" si="7"/>
        <v>0</v>
      </c>
      <c r="J60" s="96">
        <f>SUM(J61:J68)</f>
        <v>0</v>
      </c>
      <c r="K60" s="30">
        <f>J60/F60*100</f>
        <v>0</v>
      </c>
      <c r="L60" s="60">
        <f>F60-J60</f>
        <v>501754000</v>
      </c>
      <c r="M60" s="30">
        <f>L60/F60*100</f>
        <v>100</v>
      </c>
      <c r="N60" s="56"/>
    </row>
    <row r="61" spans="1:14" x14ac:dyDescent="0.25">
      <c r="A61" s="3"/>
      <c r="B61" s="3"/>
      <c r="C61" s="123">
        <v>40</v>
      </c>
      <c r="D61" s="13" t="s">
        <v>134</v>
      </c>
      <c r="E61" s="50" t="s">
        <v>142</v>
      </c>
      <c r="F61" s="154">
        <v>70888000</v>
      </c>
      <c r="G61" s="69">
        <f>F61/F10*100</f>
        <v>0.48463014832069051</v>
      </c>
      <c r="H61" s="69">
        <f t="shared" ref="H61:H68" si="35">J61/F61*100</f>
        <v>0</v>
      </c>
      <c r="I61" s="69">
        <f t="shared" si="7"/>
        <v>0</v>
      </c>
      <c r="J61" s="155">
        <v>0</v>
      </c>
      <c r="K61" s="69">
        <f t="shared" ref="K61:K68" si="36">J61/F61*100</f>
        <v>0</v>
      </c>
      <c r="L61" s="20">
        <f t="shared" ref="L61:L68" si="37">F61-J61</f>
        <v>70888000</v>
      </c>
      <c r="M61" s="69">
        <f t="shared" ref="M61:M68" si="38">L61/F61*100</f>
        <v>100</v>
      </c>
      <c r="N61" s="53"/>
    </row>
    <row r="62" spans="1:14" x14ac:dyDescent="0.25">
      <c r="A62" s="16"/>
      <c r="B62" s="16"/>
      <c r="C62" s="123">
        <v>41</v>
      </c>
      <c r="D62" s="13" t="s">
        <v>135</v>
      </c>
      <c r="E62" s="50" t="s">
        <v>144</v>
      </c>
      <c r="F62" s="51">
        <v>91368000</v>
      </c>
      <c r="G62" s="69">
        <f>F62/F10*100</f>
        <v>0.62464292111168107</v>
      </c>
      <c r="H62" s="69">
        <f t="shared" si="35"/>
        <v>0</v>
      </c>
      <c r="I62" s="69">
        <f t="shared" si="7"/>
        <v>0</v>
      </c>
      <c r="J62" s="155">
        <v>0</v>
      </c>
      <c r="K62" s="69">
        <f t="shared" si="36"/>
        <v>0</v>
      </c>
      <c r="L62" s="20">
        <f t="shared" si="37"/>
        <v>91368000</v>
      </c>
      <c r="M62" s="69">
        <f t="shared" si="38"/>
        <v>100</v>
      </c>
      <c r="N62" s="53"/>
    </row>
    <row r="63" spans="1:14" x14ac:dyDescent="0.25">
      <c r="A63" s="16"/>
      <c r="B63" s="16"/>
      <c r="C63" s="123">
        <v>42</v>
      </c>
      <c r="D63" s="13" t="s">
        <v>136</v>
      </c>
      <c r="E63" s="50" t="s">
        <v>145</v>
      </c>
      <c r="F63" s="51">
        <v>93218000</v>
      </c>
      <c r="G63" s="69">
        <f>F63/F10*100</f>
        <v>0.63729055927883593</v>
      </c>
      <c r="H63" s="69">
        <f t="shared" si="35"/>
        <v>0</v>
      </c>
      <c r="I63" s="69">
        <f t="shared" si="7"/>
        <v>0</v>
      </c>
      <c r="J63" s="155">
        <v>0</v>
      </c>
      <c r="K63" s="69">
        <f t="shared" si="36"/>
        <v>0</v>
      </c>
      <c r="L63" s="20">
        <f t="shared" si="37"/>
        <v>93218000</v>
      </c>
      <c r="M63" s="69">
        <f t="shared" si="38"/>
        <v>100</v>
      </c>
      <c r="N63" s="53"/>
    </row>
    <row r="64" spans="1:14" x14ac:dyDescent="0.25">
      <c r="A64" s="16"/>
      <c r="B64" s="16"/>
      <c r="C64" s="123">
        <v>43</v>
      </c>
      <c r="D64" s="13" t="s">
        <v>137</v>
      </c>
      <c r="E64" s="50" t="s">
        <v>146</v>
      </c>
      <c r="F64" s="51">
        <v>45858000</v>
      </c>
      <c r="G64" s="69">
        <f>F64/F10*100</f>
        <v>0.3135110221996702</v>
      </c>
      <c r="H64" s="69">
        <f t="shared" si="35"/>
        <v>0</v>
      </c>
      <c r="I64" s="69">
        <f t="shared" si="7"/>
        <v>0</v>
      </c>
      <c r="J64" s="155">
        <v>0</v>
      </c>
      <c r="K64" s="69">
        <f t="shared" si="36"/>
        <v>0</v>
      </c>
      <c r="L64" s="20">
        <f t="shared" si="37"/>
        <v>45858000</v>
      </c>
      <c r="M64" s="69">
        <f t="shared" si="38"/>
        <v>100</v>
      </c>
      <c r="N64" s="53"/>
    </row>
    <row r="65" spans="1:14" x14ac:dyDescent="0.25">
      <c r="A65" s="16"/>
      <c r="B65" s="16"/>
      <c r="C65" s="123">
        <v>44</v>
      </c>
      <c r="D65" s="13" t="s">
        <v>138</v>
      </c>
      <c r="E65" s="50" t="s">
        <v>147</v>
      </c>
      <c r="F65" s="51">
        <v>100138000</v>
      </c>
      <c r="G65" s="69">
        <f>F65/F10*100</f>
        <v>0.68459956258516674</v>
      </c>
      <c r="H65" s="69">
        <f t="shared" si="35"/>
        <v>0</v>
      </c>
      <c r="I65" s="69">
        <f t="shared" si="7"/>
        <v>0</v>
      </c>
      <c r="J65" s="155">
        <v>0</v>
      </c>
      <c r="K65" s="69">
        <f t="shared" si="36"/>
        <v>0</v>
      </c>
      <c r="L65" s="20">
        <f t="shared" si="37"/>
        <v>100138000</v>
      </c>
      <c r="M65" s="69">
        <f t="shared" si="38"/>
        <v>100</v>
      </c>
      <c r="N65" s="53"/>
    </row>
    <row r="66" spans="1:14" x14ac:dyDescent="0.25">
      <c r="A66" s="16"/>
      <c r="B66" s="16"/>
      <c r="C66" s="123">
        <v>45</v>
      </c>
      <c r="D66" s="13" t="s">
        <v>139</v>
      </c>
      <c r="E66" s="50" t="s">
        <v>148</v>
      </c>
      <c r="F66" s="51">
        <v>25288000</v>
      </c>
      <c r="G66" s="69">
        <f>F66/F10*100</f>
        <v>0.17288295890325048</v>
      </c>
      <c r="H66" s="69">
        <f t="shared" si="35"/>
        <v>0</v>
      </c>
      <c r="I66" s="69">
        <f t="shared" si="7"/>
        <v>0</v>
      </c>
      <c r="J66" s="155">
        <v>0</v>
      </c>
      <c r="K66" s="69">
        <f t="shared" si="36"/>
        <v>0</v>
      </c>
      <c r="L66" s="20">
        <f t="shared" si="37"/>
        <v>25288000</v>
      </c>
      <c r="M66" s="69">
        <f t="shared" si="38"/>
        <v>100</v>
      </c>
      <c r="N66" s="53"/>
    </row>
    <row r="67" spans="1:14" x14ac:dyDescent="0.25">
      <c r="A67" s="16"/>
      <c r="B67" s="16"/>
      <c r="C67" s="123">
        <v>46</v>
      </c>
      <c r="D67" s="13" t="s">
        <v>140</v>
      </c>
      <c r="E67" s="50" t="s">
        <v>149</v>
      </c>
      <c r="F67" s="51">
        <v>45858000</v>
      </c>
      <c r="G67" s="69">
        <f>F67/F10*100</f>
        <v>0.3135110221996702</v>
      </c>
      <c r="H67" s="69">
        <f t="shared" si="35"/>
        <v>0</v>
      </c>
      <c r="I67" s="69">
        <f t="shared" si="7"/>
        <v>0</v>
      </c>
      <c r="J67" s="155">
        <v>0</v>
      </c>
      <c r="K67" s="69">
        <f t="shared" si="36"/>
        <v>0</v>
      </c>
      <c r="L67" s="20">
        <f t="shared" si="37"/>
        <v>45858000</v>
      </c>
      <c r="M67" s="69">
        <f t="shared" si="38"/>
        <v>100</v>
      </c>
      <c r="N67" s="53"/>
    </row>
    <row r="68" spans="1:14" x14ac:dyDescent="0.25">
      <c r="A68" s="16"/>
      <c r="B68" s="16"/>
      <c r="C68" s="123">
        <v>47</v>
      </c>
      <c r="D68" s="13" t="s">
        <v>141</v>
      </c>
      <c r="E68" s="46" t="s">
        <v>150</v>
      </c>
      <c r="F68" s="51">
        <v>29138000</v>
      </c>
      <c r="G68" s="88">
        <f>F68/F10*100</f>
        <v>0.19920371941327558</v>
      </c>
      <c r="H68" s="69">
        <f t="shared" si="35"/>
        <v>0</v>
      </c>
      <c r="I68" s="69">
        <f t="shared" si="7"/>
        <v>0</v>
      </c>
      <c r="J68" s="97">
        <v>0</v>
      </c>
      <c r="K68" s="86">
        <f t="shared" si="36"/>
        <v>0</v>
      </c>
      <c r="L68" s="105">
        <f t="shared" si="37"/>
        <v>29138000</v>
      </c>
      <c r="M68" s="86">
        <f t="shared" si="38"/>
        <v>100</v>
      </c>
      <c r="N68" s="53"/>
    </row>
    <row r="69" spans="1:14" ht="24" x14ac:dyDescent="0.25">
      <c r="A69" s="35" t="s">
        <v>33</v>
      </c>
      <c r="B69" s="35" t="s">
        <v>35</v>
      </c>
      <c r="C69" s="127"/>
      <c r="D69" s="49" t="s">
        <v>151</v>
      </c>
      <c r="E69" s="158" t="s">
        <v>168</v>
      </c>
      <c r="F69" s="84">
        <f>SUM(F70:F77)</f>
        <v>2459350000</v>
      </c>
      <c r="G69" s="29">
        <f>F69/F10*100</f>
        <v>16.813496716968881</v>
      </c>
      <c r="H69" s="30">
        <f>J69/F69*100</f>
        <v>0</v>
      </c>
      <c r="I69" s="30">
        <f t="shared" si="7"/>
        <v>0</v>
      </c>
      <c r="J69" s="93">
        <f>SUM(J70:J77)</f>
        <v>0</v>
      </c>
      <c r="K69" s="69">
        <f>J69/F69*100</f>
        <v>0</v>
      </c>
      <c r="L69" s="60">
        <f>F69-J69</f>
        <v>2459350000</v>
      </c>
      <c r="M69" s="69">
        <f>L69/F69*100</f>
        <v>100</v>
      </c>
      <c r="N69" s="83"/>
    </row>
    <row r="70" spans="1:14" ht="24.75" x14ac:dyDescent="0.25">
      <c r="A70" s="16"/>
      <c r="B70" s="16"/>
      <c r="C70" s="119">
        <v>48</v>
      </c>
      <c r="D70" s="18" t="s">
        <v>152</v>
      </c>
      <c r="E70" s="159" t="s">
        <v>160</v>
      </c>
      <c r="F70" s="162">
        <v>299250000</v>
      </c>
      <c r="G70" s="69">
        <f>F70/F10*100</f>
        <v>2.0458409305519498</v>
      </c>
      <c r="H70" s="69">
        <f t="shared" ref="H70:H77" si="39">J70/F70*100</f>
        <v>0</v>
      </c>
      <c r="I70" s="69">
        <f t="shared" si="7"/>
        <v>0</v>
      </c>
      <c r="J70" s="155">
        <v>0</v>
      </c>
      <c r="K70" s="69">
        <f t="shared" ref="K70:K77" si="40">J70/F70*100</f>
        <v>0</v>
      </c>
      <c r="L70" s="20">
        <f t="shared" ref="L70:L77" si="41">F70-J70</f>
        <v>299250000</v>
      </c>
      <c r="M70" s="160">
        <f t="shared" ref="M70:M77" si="42">L70/F70*100</f>
        <v>100</v>
      </c>
      <c r="N70" s="53"/>
    </row>
    <row r="71" spans="1:14" ht="24.75" x14ac:dyDescent="0.25">
      <c r="A71" s="16"/>
      <c r="B71" s="16"/>
      <c r="C71" s="119">
        <v>49</v>
      </c>
      <c r="D71" s="18" t="s">
        <v>153</v>
      </c>
      <c r="E71" s="159" t="s">
        <v>161</v>
      </c>
      <c r="F71" s="162">
        <v>278770000</v>
      </c>
      <c r="G71" s="69">
        <f>F71/F10*100</f>
        <v>1.9058281577609593</v>
      </c>
      <c r="H71" s="69">
        <f t="shared" si="39"/>
        <v>0</v>
      </c>
      <c r="I71" s="69">
        <f t="shared" si="7"/>
        <v>0</v>
      </c>
      <c r="J71" s="155">
        <v>0</v>
      </c>
      <c r="K71" s="69">
        <f t="shared" si="40"/>
        <v>0</v>
      </c>
      <c r="L71" s="20">
        <f t="shared" si="41"/>
        <v>278770000</v>
      </c>
      <c r="M71" s="160">
        <f t="shared" si="42"/>
        <v>100</v>
      </c>
      <c r="N71" s="53"/>
    </row>
    <row r="72" spans="1:14" ht="24.75" x14ac:dyDescent="0.25">
      <c r="A72" s="16"/>
      <c r="B72" s="16"/>
      <c r="C72" s="119">
        <v>50</v>
      </c>
      <c r="D72" s="18" t="s">
        <v>154</v>
      </c>
      <c r="E72" s="159" t="s">
        <v>162</v>
      </c>
      <c r="F72" s="162">
        <v>276920000</v>
      </c>
      <c r="G72" s="69">
        <f>F72/F10*100</f>
        <v>1.8931805195938043</v>
      </c>
      <c r="H72" s="69">
        <f t="shared" si="39"/>
        <v>0</v>
      </c>
      <c r="I72" s="69">
        <f t="shared" si="7"/>
        <v>0</v>
      </c>
      <c r="J72" s="155">
        <v>0</v>
      </c>
      <c r="K72" s="69">
        <f t="shared" si="40"/>
        <v>0</v>
      </c>
      <c r="L72" s="20">
        <f t="shared" si="41"/>
        <v>276920000</v>
      </c>
      <c r="M72" s="160">
        <f t="shared" si="42"/>
        <v>100</v>
      </c>
      <c r="N72" s="53"/>
    </row>
    <row r="73" spans="1:14" ht="24.75" x14ac:dyDescent="0.25">
      <c r="A73" s="16"/>
      <c r="B73" s="16"/>
      <c r="C73" s="119">
        <v>51</v>
      </c>
      <c r="D73" s="18" t="s">
        <v>155</v>
      </c>
      <c r="E73" s="159" t="s">
        <v>163</v>
      </c>
      <c r="F73" s="162">
        <v>324280000</v>
      </c>
      <c r="G73" s="69">
        <f>F73/F10*100</f>
        <v>2.2169600566729697</v>
      </c>
      <c r="H73" s="69">
        <f t="shared" si="39"/>
        <v>0</v>
      </c>
      <c r="I73" s="69">
        <f t="shared" si="7"/>
        <v>0</v>
      </c>
      <c r="J73" s="155">
        <v>0</v>
      </c>
      <c r="K73" s="69">
        <f t="shared" si="40"/>
        <v>0</v>
      </c>
      <c r="L73" s="20">
        <f t="shared" si="41"/>
        <v>324280000</v>
      </c>
      <c r="M73" s="160">
        <f t="shared" si="42"/>
        <v>100</v>
      </c>
      <c r="N73" s="53"/>
    </row>
    <row r="74" spans="1:14" ht="24.75" x14ac:dyDescent="0.25">
      <c r="A74" s="16"/>
      <c r="B74" s="16"/>
      <c r="C74" s="119">
        <v>52</v>
      </c>
      <c r="D74" s="18" t="s">
        <v>156</v>
      </c>
      <c r="E74" s="159" t="s">
        <v>164</v>
      </c>
      <c r="F74" s="162">
        <v>270000000</v>
      </c>
      <c r="G74" s="69">
        <f>F74/F10*100</f>
        <v>1.8458715162874735</v>
      </c>
      <c r="H74" s="69">
        <f t="shared" si="39"/>
        <v>0</v>
      </c>
      <c r="I74" s="69">
        <f t="shared" si="7"/>
        <v>0</v>
      </c>
      <c r="J74" s="155">
        <v>0</v>
      </c>
      <c r="K74" s="69">
        <f t="shared" si="40"/>
        <v>0</v>
      </c>
      <c r="L74" s="20">
        <f t="shared" si="41"/>
        <v>270000000</v>
      </c>
      <c r="M74" s="160">
        <f t="shared" si="42"/>
        <v>100</v>
      </c>
      <c r="N74" s="53"/>
    </row>
    <row r="75" spans="1:14" ht="24.75" x14ac:dyDescent="0.25">
      <c r="A75" s="16"/>
      <c r="B75" s="16"/>
      <c r="C75" s="119">
        <v>53</v>
      </c>
      <c r="D75" s="18" t="s">
        <v>157</v>
      </c>
      <c r="E75" s="159" t="s">
        <v>165</v>
      </c>
      <c r="F75" s="162">
        <v>344850000</v>
      </c>
      <c r="G75" s="69">
        <f>F75/F10*100</f>
        <v>2.3575881199693898</v>
      </c>
      <c r="H75" s="69">
        <f t="shared" si="39"/>
        <v>0</v>
      </c>
      <c r="I75" s="69">
        <f t="shared" si="7"/>
        <v>0</v>
      </c>
      <c r="J75" s="155">
        <v>0</v>
      </c>
      <c r="K75" s="69">
        <f t="shared" si="40"/>
        <v>0</v>
      </c>
      <c r="L75" s="20">
        <f t="shared" si="41"/>
        <v>344850000</v>
      </c>
      <c r="M75" s="160">
        <f t="shared" si="42"/>
        <v>100</v>
      </c>
      <c r="N75" s="53"/>
    </row>
    <row r="76" spans="1:14" ht="24.75" x14ac:dyDescent="0.25">
      <c r="A76" s="16"/>
      <c r="B76" s="16"/>
      <c r="C76" s="119">
        <v>54</v>
      </c>
      <c r="D76" s="18" t="s">
        <v>158</v>
      </c>
      <c r="E76" s="159" t="s">
        <v>166</v>
      </c>
      <c r="F76" s="162">
        <v>324280000</v>
      </c>
      <c r="G76" s="69">
        <f>F76/F10*100</f>
        <v>2.2169600566729697</v>
      </c>
      <c r="H76" s="69">
        <f t="shared" si="39"/>
        <v>0</v>
      </c>
      <c r="I76" s="69">
        <f t="shared" si="7"/>
        <v>0</v>
      </c>
      <c r="J76" s="155">
        <v>0</v>
      </c>
      <c r="K76" s="69">
        <f t="shared" si="40"/>
        <v>0</v>
      </c>
      <c r="L76" s="20">
        <f t="shared" si="41"/>
        <v>324280000</v>
      </c>
      <c r="M76" s="160">
        <f t="shared" si="42"/>
        <v>100</v>
      </c>
      <c r="N76" s="53"/>
    </row>
    <row r="77" spans="1:14" ht="24.75" x14ac:dyDescent="0.25">
      <c r="A77" s="16"/>
      <c r="B77" s="115"/>
      <c r="C77" s="145">
        <v>55</v>
      </c>
      <c r="D77" s="157" t="s">
        <v>159</v>
      </c>
      <c r="E77" s="156" t="s">
        <v>167</v>
      </c>
      <c r="F77" s="146">
        <v>341000000</v>
      </c>
      <c r="G77" s="161">
        <f>F77/F10*100</f>
        <v>2.3312673594593649</v>
      </c>
      <c r="H77" s="86">
        <f t="shared" si="39"/>
        <v>0</v>
      </c>
      <c r="I77" s="86">
        <f t="shared" si="7"/>
        <v>0</v>
      </c>
      <c r="J77" s="98">
        <v>0</v>
      </c>
      <c r="K77" s="86">
        <f t="shared" si="40"/>
        <v>0</v>
      </c>
      <c r="L77" s="140">
        <f t="shared" si="41"/>
        <v>341000000</v>
      </c>
      <c r="M77" s="86">
        <f t="shared" si="42"/>
        <v>100</v>
      </c>
      <c r="N77" s="100"/>
    </row>
    <row r="78" spans="1:14" s="143" customFormat="1" x14ac:dyDescent="0.25">
      <c r="C78" s="133"/>
      <c r="D78" s="21"/>
      <c r="E78" s="118"/>
      <c r="F78" s="55"/>
      <c r="G78" s="23"/>
      <c r="H78" s="42"/>
      <c r="I78" s="42"/>
      <c r="J78" s="24"/>
      <c r="K78" s="42"/>
      <c r="L78" s="105"/>
      <c r="M78" s="42"/>
      <c r="N78" s="15"/>
    </row>
    <row r="79" spans="1:14" x14ac:dyDescent="0.25">
      <c r="A79" s="117"/>
      <c r="B79" s="117"/>
      <c r="C79" s="133"/>
      <c r="D79" s="63"/>
      <c r="E79" s="118"/>
      <c r="F79" s="55"/>
      <c r="G79" s="42"/>
      <c r="H79" s="42"/>
      <c r="I79" s="42"/>
      <c r="J79" s="52"/>
      <c r="K79" s="42"/>
      <c r="L79" s="55"/>
      <c r="M79" s="42"/>
      <c r="N79" s="15"/>
    </row>
    <row r="80" spans="1:14" x14ac:dyDescent="0.25">
      <c r="C80" s="134"/>
      <c r="D80" s="21"/>
      <c r="E80" s="14"/>
      <c r="F80" s="22"/>
      <c r="G80" s="23"/>
      <c r="H80" s="22"/>
      <c r="I80" s="23"/>
      <c r="J80" s="24"/>
      <c r="K80" s="22"/>
      <c r="L80" s="22"/>
      <c r="M80" s="22"/>
      <c r="N80" s="15"/>
    </row>
    <row r="81" spans="3:14" x14ac:dyDescent="0.25">
      <c r="C81" s="135"/>
      <c r="D81" s="14"/>
      <c r="E81" s="17"/>
      <c r="F81" s="17"/>
      <c r="G81" s="17"/>
      <c r="H81" s="17"/>
      <c r="I81" s="17" t="s">
        <v>29</v>
      </c>
      <c r="J81" s="167" t="s">
        <v>172</v>
      </c>
      <c r="K81" s="167"/>
      <c r="L81" s="167"/>
      <c r="M81" s="167"/>
      <c r="N81" s="167"/>
    </row>
    <row r="82" spans="3:14" x14ac:dyDescent="0.25">
      <c r="C82" s="135"/>
      <c r="D82" s="14"/>
      <c r="E82" s="17"/>
      <c r="F82" s="17"/>
      <c r="G82" s="17"/>
      <c r="H82" s="17"/>
      <c r="I82" s="17"/>
      <c r="J82" s="167" t="s">
        <v>173</v>
      </c>
      <c r="K82" s="167"/>
      <c r="L82" s="167"/>
      <c r="M82" s="167"/>
      <c r="N82" s="167"/>
    </row>
    <row r="83" spans="3:14" x14ac:dyDescent="0.25">
      <c r="C83" s="134"/>
      <c r="D83" s="25"/>
      <c r="E83" s="17"/>
      <c r="F83" s="17"/>
      <c r="G83" s="17"/>
      <c r="H83" s="17"/>
      <c r="I83" s="17"/>
    </row>
    <row r="84" spans="3:14" x14ac:dyDescent="0.25">
      <c r="C84" s="134"/>
      <c r="D84" s="25"/>
      <c r="E84" s="17"/>
      <c r="F84" s="17"/>
      <c r="G84" s="17"/>
      <c r="H84" s="17"/>
      <c r="I84" s="17"/>
    </row>
    <row r="85" spans="3:14" x14ac:dyDescent="0.25">
      <c r="C85" s="135"/>
      <c r="D85" s="26"/>
      <c r="E85" s="17"/>
      <c r="F85" s="17"/>
      <c r="G85" s="17"/>
      <c r="H85" s="17"/>
      <c r="I85" s="17"/>
    </row>
    <row r="86" spans="3:14" x14ac:dyDescent="0.25">
      <c r="C86" s="135"/>
      <c r="D86" s="27"/>
      <c r="E86" s="17"/>
      <c r="F86" s="17"/>
      <c r="G86" s="17"/>
      <c r="H86" s="17"/>
      <c r="I86" s="17"/>
    </row>
    <row r="87" spans="3:14" x14ac:dyDescent="0.25">
      <c r="C87" s="135"/>
      <c r="D87" s="14"/>
      <c r="E87" s="17"/>
      <c r="F87" s="17"/>
      <c r="G87" s="17"/>
      <c r="H87" s="17"/>
      <c r="I87" s="17"/>
      <c r="J87" s="168" t="s">
        <v>174</v>
      </c>
      <c r="K87" s="168"/>
      <c r="L87" s="168"/>
      <c r="M87" s="168"/>
      <c r="N87" s="168"/>
    </row>
    <row r="88" spans="3:14" x14ac:dyDescent="0.25">
      <c r="C88" s="135"/>
      <c r="D88" s="14"/>
      <c r="E88" s="17"/>
      <c r="F88" s="17"/>
      <c r="G88" s="17"/>
      <c r="H88" s="17"/>
      <c r="I88" s="17"/>
      <c r="J88" s="167" t="s">
        <v>175</v>
      </c>
      <c r="K88" s="167"/>
      <c r="L88" s="167"/>
      <c r="M88" s="167"/>
      <c r="N88" s="167"/>
    </row>
  </sheetData>
  <mergeCells count="21">
    <mergeCell ref="A9:C9"/>
    <mergeCell ref="C1:N1"/>
    <mergeCell ref="C2:N2"/>
    <mergeCell ref="C3:D3"/>
    <mergeCell ref="C4:D4"/>
    <mergeCell ref="A5:C8"/>
    <mergeCell ref="D5:D8"/>
    <mergeCell ref="E5:E8"/>
    <mergeCell ref="F5:F8"/>
    <mergeCell ref="H5:J5"/>
    <mergeCell ref="K5:K8"/>
    <mergeCell ref="L5:L8"/>
    <mergeCell ref="M5:M8"/>
    <mergeCell ref="N5:N8"/>
    <mergeCell ref="H6:I6"/>
    <mergeCell ref="J6:J8"/>
    <mergeCell ref="A10:C10"/>
    <mergeCell ref="J81:N81"/>
    <mergeCell ref="J82:N82"/>
    <mergeCell ref="J87:N87"/>
    <mergeCell ref="J88:N88"/>
  </mergeCells>
  <printOptions horizontalCentered="1"/>
  <pageMargins left="0.70866141732283461" right="0.70866141732283461" top="0.74803149606299213" bottom="0.74803149606299213" header="0.31496062992125984" footer="0.31496062992125984"/>
  <pageSetup paperSize="5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2020-02-06T00:43:07Z</cp:lastPrinted>
  <dcterms:created xsi:type="dcterms:W3CDTF">2015-01-26T01:13:21Z</dcterms:created>
  <dcterms:modified xsi:type="dcterms:W3CDTF">2020-02-06T00:43:53Z</dcterms:modified>
</cp:coreProperties>
</file>