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Contoh Kertas Kerja BMD 2018" sheetId="1" r:id="rId1"/>
  </sheets>
  <definedNames>
    <definedName name="_xlnm.Print_Area" localSheetId="0">'Contoh Kertas Kerja BMD 2018'!$A$2:$AZ$33</definedName>
    <definedName name="_xlnm.Print_Titles" localSheetId="0">'Contoh Kertas Kerja BMD 2018'!$7:$9</definedName>
  </definedNames>
  <calcPr calcId="144525"/>
</workbook>
</file>

<file path=xl/calcChain.xml><?xml version="1.0" encoding="utf-8"?>
<calcChain xmlns="http://schemas.openxmlformats.org/spreadsheetml/2006/main">
  <c r="AU23" i="1" l="1"/>
  <c r="AT23" i="1"/>
  <c r="AT15" i="1"/>
  <c r="AS23" i="1"/>
  <c r="Z23" i="1"/>
  <c r="Z24" i="1" s="1"/>
  <c r="Z16" i="1"/>
  <c r="AO16" i="1"/>
  <c r="AH16" i="1"/>
  <c r="AP16" i="1" s="1"/>
  <c r="AO15" i="1"/>
  <c r="AH15" i="1"/>
  <c r="AP15" i="1" s="1"/>
  <c r="Z15" i="1"/>
  <c r="AQ15" i="1" l="1"/>
  <c r="AR15" i="1" s="1"/>
  <c r="AS15" i="1" s="1"/>
  <c r="AQ16" i="1"/>
  <c r="AR16" i="1" s="1"/>
  <c r="AS16" i="1" s="1"/>
  <c r="AU16" i="1" s="1"/>
  <c r="AP24" i="1"/>
  <c r="AO23" i="1"/>
  <c r="AP23" i="1"/>
  <c r="AH24" i="1"/>
  <c r="AH23" i="1"/>
  <c r="X24" i="1"/>
  <c r="AO22" i="1" l="1"/>
  <c r="AH22" i="1"/>
  <c r="Z22" i="1"/>
  <c r="AO21" i="1"/>
  <c r="AH21" i="1"/>
  <c r="AP21" i="1" s="1"/>
  <c r="Z21" i="1"/>
  <c r="AO20" i="1"/>
  <c r="AH20" i="1"/>
  <c r="AP20" i="1" s="1"/>
  <c r="Z20" i="1"/>
  <c r="AO19" i="1"/>
  <c r="AH19" i="1"/>
  <c r="AP19" i="1" s="1"/>
  <c r="Z19" i="1"/>
  <c r="AO18" i="1"/>
  <c r="AH18" i="1"/>
  <c r="Z18" i="1"/>
  <c r="AO17" i="1"/>
  <c r="AH17" i="1"/>
  <c r="AP17" i="1" s="1"/>
  <c r="Z17" i="1"/>
  <c r="AQ19" i="1" l="1"/>
  <c r="AQ20" i="1"/>
  <c r="AR20" i="1" s="1"/>
  <c r="AS20" i="1" s="1"/>
  <c r="AU20" i="1" s="1"/>
  <c r="AQ17" i="1"/>
  <c r="AQ21" i="1"/>
  <c r="AR21" i="1" s="1"/>
  <c r="AS21" i="1" s="1"/>
  <c r="AU21" i="1" s="1"/>
  <c r="AP18" i="1"/>
  <c r="AP22" i="1"/>
  <c r="AQ18" i="1"/>
  <c r="AR18" i="1" s="1"/>
  <c r="AS18" i="1" s="1"/>
  <c r="AU18" i="1" s="1"/>
  <c r="AQ22" i="1"/>
  <c r="AR22" i="1" s="1"/>
  <c r="AS22" i="1" s="1"/>
  <c r="AT22" i="1" s="1"/>
  <c r="AT24" i="1" s="1"/>
  <c r="AU14" i="1"/>
  <c r="AN14" i="1"/>
  <c r="AM14" i="1"/>
  <c r="AL14" i="1"/>
  <c r="AK14" i="1"/>
  <c r="AJ14" i="1"/>
  <c r="AI14" i="1"/>
  <c r="AG14" i="1"/>
  <c r="AF14" i="1"/>
  <c r="AE14" i="1"/>
  <c r="AD14" i="1"/>
  <c r="AC14" i="1"/>
  <c r="AB14" i="1"/>
  <c r="AA14" i="1"/>
  <c r="X14" i="1"/>
  <c r="AR19" i="1" l="1"/>
  <c r="AS19" i="1" s="1"/>
  <c r="AU19" i="1" s="1"/>
  <c r="AO13" i="1"/>
  <c r="AH13" i="1"/>
  <c r="AP13" i="1" s="1"/>
  <c r="Z13" i="1"/>
  <c r="AO12" i="1"/>
  <c r="AH12" i="1"/>
  <c r="Z12" i="1"/>
  <c r="Z14" i="1" l="1"/>
  <c r="AO14" i="1"/>
  <c r="AP12" i="1"/>
  <c r="AP14" i="1" s="1"/>
  <c r="AR17" i="1" s="1"/>
  <c r="AS17" i="1" s="1"/>
  <c r="AH14" i="1"/>
  <c r="AS24" i="1" l="1"/>
  <c r="AU17" i="1"/>
  <c r="AU24" i="1" s="1"/>
  <c r="AQ13" i="1"/>
  <c r="AR13" i="1" s="1"/>
  <c r="AS13" i="1" s="1"/>
  <c r="AT13" i="1" s="1"/>
  <c r="AQ12" i="1"/>
  <c r="AR12" i="1" s="1"/>
  <c r="AS12" i="1" s="1"/>
  <c r="AS14" i="1" s="1"/>
  <c r="AT12" i="1" l="1"/>
  <c r="AT14" i="1" s="1"/>
  <c r="AN11" i="1"/>
  <c r="AM11" i="1"/>
  <c r="AL11" i="1"/>
  <c r="AK11" i="1"/>
  <c r="AJ11" i="1"/>
  <c r="AI11" i="1"/>
  <c r="AG11" i="1"/>
  <c r="AF11" i="1"/>
  <c r="AE11" i="1"/>
  <c r="AD11" i="1"/>
  <c r="AA11" i="1"/>
  <c r="X11" i="1"/>
  <c r="Z10" i="1" l="1"/>
  <c r="AO10" i="1"/>
  <c r="AU11" i="1" l="1"/>
  <c r="Z11" i="1"/>
  <c r="AO11" i="1"/>
  <c r="AO24" i="1" s="1"/>
  <c r="AB11" i="1"/>
  <c r="AH10" i="1"/>
  <c r="AP10" i="1" s="1"/>
  <c r="AQ10" i="1" s="1"/>
  <c r="AC11" i="1"/>
  <c r="AP11" i="1" l="1"/>
  <c r="AH11" i="1"/>
  <c r="AR10" i="1"/>
  <c r="AS10" i="1" s="1"/>
  <c r="AD26" i="1" l="1"/>
  <c r="AS11" i="1"/>
  <c r="AT10" i="1"/>
  <c r="AT11" i="1" l="1"/>
</calcChain>
</file>

<file path=xl/sharedStrings.xml><?xml version="1.0" encoding="utf-8"?>
<sst xmlns="http://schemas.openxmlformats.org/spreadsheetml/2006/main" count="189" uniqueCount="116">
  <si>
    <t>NO</t>
  </si>
  <si>
    <t>PROGRAM</t>
  </si>
  <si>
    <t>KEGIATAN</t>
  </si>
  <si>
    <t>PEKERJAAN</t>
  </si>
  <si>
    <t>NAMA PENYEDIA BARANG</t>
  </si>
  <si>
    <t>NAMA DIREKTUR</t>
  </si>
  <si>
    <t>NAMA PENERIMA BARANG</t>
  </si>
  <si>
    <t>BERITA ACARA SERAH TERIMA (BAST)</t>
  </si>
  <si>
    <t>SP2D</t>
  </si>
  <si>
    <t>NAMA BARANG</t>
  </si>
  <si>
    <t>SPESIFIKASI (LENGKAP)</t>
  </si>
  <si>
    <t>NOMOR</t>
  </si>
  <si>
    <t>JUMLAH BARANG</t>
  </si>
  <si>
    <t>HARGA SATUAN</t>
  </si>
  <si>
    <t>Total</t>
  </si>
  <si>
    <t>ATRIBUSI (DARI BELANJA MODAL)
*) rumus rata/rata tertimbang</t>
  </si>
  <si>
    <t>ATRIBUSI (DARI LUAR BELANJA MODAL)
*) rumus rata/rata tertimbang</t>
  </si>
  <si>
    <t>TOTAL NILAI ATRIBUSI</t>
  </si>
  <si>
    <t>NILAI ATRIBUSI SATUAN BARANG</t>
  </si>
  <si>
    <t>NILAI SATUAN ASET BMD SETELAH ATRIBUSI</t>
  </si>
  <si>
    <t>TOTAL NILAI BMD</t>
  </si>
  <si>
    <t>MASUK NERACA</t>
  </si>
  <si>
    <t>TIDAK MASUK NERACA</t>
  </si>
  <si>
    <t>KET
(KIB A, B, C, D, E, F, ATB, dll)</t>
  </si>
  <si>
    <t>Nama Pemegang BMD</t>
  </si>
  <si>
    <t>NAMA</t>
  </si>
  <si>
    <t>JABATAN</t>
  </si>
  <si>
    <t>NIP</t>
  </si>
  <si>
    <t>TANGGAL</t>
  </si>
  <si>
    <t>RANGKA</t>
  </si>
  <si>
    <t>MESIN</t>
  </si>
  <si>
    <t>BPKB</t>
  </si>
  <si>
    <t>NO. POLISI</t>
  </si>
  <si>
    <t>HONOR PPK</t>
  </si>
  <si>
    <t>HONOR BPJ</t>
  </si>
  <si>
    <t>HONOR PPHP</t>
  </si>
  <si>
    <t>ONGKOS KIRIM</t>
  </si>
  <si>
    <t>LAIN-LAIN</t>
  </si>
  <si>
    <t>KONSULTAN PERENCANAAN</t>
  </si>
  <si>
    <t>KONSULTAN PENGAWASAN</t>
  </si>
  <si>
    <t>TOTAL</t>
  </si>
  <si>
    <t>DI ATAS NILAI KAPITALISASI</t>
  </si>
  <si>
    <t>EktraKomtabel</t>
  </si>
  <si>
    <t>Nama</t>
  </si>
  <si>
    <t>BIDANG/RUANG</t>
  </si>
  <si>
    <t>Program Peningkatan Sarana dan Prasarana Aparatur</t>
  </si>
  <si>
    <t>CV. ANUGRAH KARYA MANDIRI</t>
  </si>
  <si>
    <t>H. AHMAD KHOLIL MUNAWIR</t>
  </si>
  <si>
    <t>DIREKTUR</t>
  </si>
  <si>
    <t>D.M. HOLID</t>
  </si>
  <si>
    <t>PENGURUS BARANG</t>
  </si>
  <si>
    <t>19600510 199102 1 003</t>
  </si>
  <si>
    <t>000282/SP2D/LS/
BPKAD/IV/2017</t>
  </si>
  <si>
    <t>-</t>
  </si>
  <si>
    <t>KIB B</t>
  </si>
  <si>
    <t>Pengurus Barang</t>
  </si>
  <si>
    <t>Pengadaan Peralatan Gedung Kantor</t>
  </si>
  <si>
    <t>CAMAT KASEMEN</t>
  </si>
  <si>
    <t>SELAKU PENGGUNA ANGGARAN</t>
  </si>
  <si>
    <t>Drs. SUBAGYO, M.Si</t>
  </si>
  <si>
    <t>NIP. 19740910 199303 1 002</t>
  </si>
  <si>
    <t xml:space="preserve"> </t>
  </si>
  <si>
    <t>TAHUN ANGGARAN 2018</t>
  </si>
  <si>
    <t>KONTRAK</t>
  </si>
  <si>
    <t>KERTAS KERJA PENATAUSAHAAN BARANG MILIK DAERAH</t>
  </si>
  <si>
    <t>KODE REKENING
*) harus di isi</t>
  </si>
  <si>
    <t>Mengetahui :</t>
  </si>
  <si>
    <t>Pengguna Barang</t>
  </si>
  <si>
    <t>PEMERINTAH KOTA SERANG</t>
  </si>
  <si>
    <t>BADAN KEPEGAWAIAN DAN PENGEMBANGAN SUMBER DAYA MANUSIA</t>
  </si>
  <si>
    <t>Pengadaan Perlengkapna Gedung/Kantor</t>
  </si>
  <si>
    <t>Belanja Modal Pengadaan Alat Rumah Tangga</t>
  </si>
  <si>
    <t>5.2.3.28.07</t>
  </si>
  <si>
    <t>900/01/SPK/PPGK/BKPSDM/IV/2018</t>
  </si>
  <si>
    <t>900/012.1-BA.STHP/BKPSDM/IV/2018</t>
  </si>
  <si>
    <t>AC Split</t>
  </si>
  <si>
    <t>(SHARP 12 UCY/1,5 PK + Pipa dan Instalasi)</t>
  </si>
  <si>
    <t>APAR</t>
  </si>
  <si>
    <t>(PROTECT MJ-7/Carbon Dioxode 6,8 Kg)</t>
  </si>
  <si>
    <t>Belanja Modal Pengadaan Perlengkapan Gedung Kantor</t>
  </si>
  <si>
    <t>5.2.3.27.05</t>
  </si>
  <si>
    <t>900/074-SP/BKPSDM/IV/2018</t>
  </si>
  <si>
    <t>900/013.1-BA.STHP/BKPSDM/IV/2018</t>
  </si>
  <si>
    <t xml:space="preserve">Laptop  </t>
  </si>
  <si>
    <t>HP Probook 440 G5 (HPNB2YS26PA)</t>
  </si>
  <si>
    <t>R. Bidang Diklat/ R. Bidang Pengembangan SDA/ R. Subid Data &amp; Formasi Kepegawaian</t>
  </si>
  <si>
    <t>Loby Lantai 1/ Loby Lantai 2</t>
  </si>
  <si>
    <t>Bidang Diklat 2 Unit/ Bidang Adm. Kepegawaian  1 unit</t>
  </si>
  <si>
    <t>5.2.3.28.08</t>
  </si>
  <si>
    <t>Serang,   31 Juli  2018</t>
  </si>
  <si>
    <t>ADE JOHAEDI</t>
  </si>
  <si>
    <t>NIP.  19660424 198803 1 012</t>
  </si>
  <si>
    <t>YOYO WICAHYONO, S.Sos, MM</t>
  </si>
  <si>
    <t>NIP.  19651109 198603 1007</t>
  </si>
  <si>
    <t>Program Pelayanan Administrasi Perkantoran</t>
  </si>
  <si>
    <t>Penyediaan Bahan Bacaan dan Perundang-undangan</t>
  </si>
  <si>
    <t>Belanja Modal Pengadaan Buku Ilmu Pengetahuan Umum.</t>
  </si>
  <si>
    <t>5.2.3.83.01</t>
  </si>
  <si>
    <t>Undang-undang ASN</t>
  </si>
  <si>
    <t>Sukses Jadi Pemimpin</t>
  </si>
  <si>
    <t>UU Nomor 5 tahun 2014, PP Nomor 11 Tahun 2017 (Tim Viva Justicia)</t>
  </si>
  <si>
    <t>(Eileen Rachman)</t>
  </si>
  <si>
    <t>Manajemen PNS</t>
  </si>
  <si>
    <t>PP Nomor 11 Tahun 2017 (Tim Editorial Tira Smart)</t>
  </si>
  <si>
    <t>Media Komunikasi Politik</t>
  </si>
  <si>
    <t>Relasi Kuasa Media di Panggung Politik (Dr. Gun Gun Heryanto, M.Si)</t>
  </si>
  <si>
    <t>The Ideal Team Player</t>
  </si>
  <si>
    <t>Mengembangkan Tiga Hal Mendasar dalam Membangun Tim Kerja (Patrick Lencioni)</t>
  </si>
  <si>
    <t xml:space="preserve">Kepemimpinan </t>
  </si>
  <si>
    <t>Teori, Psikologi, Perilaku Organisasi, Aplikasi dan Penelitian (Dr. Wirawan, MSL, Sp.A., MM, M.Si)</t>
  </si>
  <si>
    <t>KIB E</t>
  </si>
  <si>
    <t>Sekretariat BKPSDM Kota Serang</t>
  </si>
  <si>
    <t>Perpres RI Nomor 16 Tahun 2018</t>
  </si>
  <si>
    <t>Per Mendagri Pedoman Pengelolaan BMD</t>
  </si>
  <si>
    <t>Tentang Pengadaan Barang/Jasa Pemerintah (Fokusindo Mandiri Bandung)</t>
  </si>
  <si>
    <t>Pedoman Pengelolaan BMD (CV. Cipta Media Indonesia Jakarta)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</si>
</sst>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[$-421]dd\ mmmm\ yyyy;@"/>
    <numFmt numFmtId="165" formatCode="_(* #,##0_);_(* \(#,##0\);_(* &quot;-&quot;??_);_(@_)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sz val="14"/>
      <color theme="0"/>
      <name val="Arial Narrow"/>
      <family val="2"/>
    </font>
    <font>
      <b/>
      <u/>
      <sz val="14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41" fontId="1" fillId="0" borderId="0" applyFont="0" applyFill="0" applyBorder="0" applyAlignment="0" applyProtection="0"/>
    <xf numFmtId="0" fontId="5" fillId="0" borderId="0"/>
    <xf numFmtId="41" fontId="12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5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1" fontId="8" fillId="2" borderId="2" xfId="1" applyFont="1" applyFill="1" applyBorder="1" applyAlignment="1">
      <alignment vertical="center"/>
    </xf>
    <xf numFmtId="41" fontId="7" fillId="0" borderId="2" xfId="1" applyFont="1" applyBorder="1" applyAlignment="1">
      <alignment vertical="center"/>
    </xf>
    <xf numFmtId="41" fontId="7" fillId="0" borderId="2" xfId="1" applyFont="1" applyBorder="1" applyAlignment="1">
      <alignment horizontal="center" vertical="center"/>
    </xf>
    <xf numFmtId="41" fontId="7" fillId="2" borderId="2" xfId="1" applyFont="1" applyFill="1" applyBorder="1" applyAlignment="1">
      <alignment vertical="center"/>
    </xf>
    <xf numFmtId="41" fontId="7" fillId="3" borderId="2" xfId="1" applyFont="1" applyFill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41" fontId="4" fillId="0" borderId="0" xfId="0" applyNumberFormat="1" applyFont="1"/>
    <xf numFmtId="0" fontId="7" fillId="0" borderId="0" xfId="0" applyFont="1"/>
    <xf numFmtId="41" fontId="10" fillId="0" borderId="0" xfId="0" applyNumberFormat="1" applyFont="1"/>
    <xf numFmtId="0" fontId="7" fillId="0" borderId="0" xfId="0" applyFont="1" applyAlignment="1">
      <alignment horizontal="center" vertical="center"/>
    </xf>
    <xf numFmtId="41" fontId="7" fillId="0" borderId="0" xfId="0" applyNumberFormat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3" fillId="0" borderId="2" xfId="0" applyFont="1" applyBorder="1" applyAlignment="1">
      <alignment vertical="top" wrapText="1"/>
    </xf>
    <xf numFmtId="0" fontId="14" fillId="0" borderId="2" xfId="2" applyFont="1" applyFill="1" applyBorder="1" applyAlignment="1">
      <alignment horizontal="left" vertical="center" wrapText="1" shrinkToFit="1"/>
    </xf>
    <xf numFmtId="164" fontId="14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vertical="center"/>
    </xf>
    <xf numFmtId="41" fontId="9" fillId="6" borderId="2" xfId="1" applyFont="1" applyFill="1" applyBorder="1" applyAlignment="1">
      <alignment vertical="center"/>
    </xf>
    <xf numFmtId="41" fontId="9" fillId="6" borderId="2" xfId="0" applyNumberFormat="1" applyFont="1" applyFill="1" applyBorder="1" applyAlignment="1">
      <alignment vertical="center"/>
    </xf>
    <xf numFmtId="41" fontId="7" fillId="9" borderId="2" xfId="1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41" fontId="7" fillId="10" borderId="2" xfId="1" applyFont="1" applyFill="1" applyBorder="1" applyAlignment="1">
      <alignment vertical="center"/>
    </xf>
    <xf numFmtId="0" fontId="16" fillId="0" borderId="2" xfId="0" applyFont="1" applyBorder="1" applyAlignment="1">
      <alignment horizontal="center" vertical="top"/>
    </xf>
    <xf numFmtId="0" fontId="16" fillId="8" borderId="2" xfId="0" applyFont="1" applyFill="1" applyBorder="1" applyAlignment="1">
      <alignment vertical="top"/>
    </xf>
    <xf numFmtId="0" fontId="16" fillId="8" borderId="2" xfId="0" applyFont="1" applyFill="1" applyBorder="1"/>
    <xf numFmtId="0" fontId="15" fillId="7" borderId="2" xfId="0" applyFont="1" applyFill="1" applyBorder="1"/>
    <xf numFmtId="0" fontId="15" fillId="2" borderId="2" xfId="0" applyFont="1" applyFill="1" applyBorder="1"/>
    <xf numFmtId="41" fontId="15" fillId="7" borderId="2" xfId="0" applyNumberFormat="1" applyFont="1" applyFill="1" applyBorder="1"/>
    <xf numFmtId="41" fontId="16" fillId="2" borderId="2" xfId="1" applyFont="1" applyFill="1" applyBorder="1"/>
    <xf numFmtId="41" fontId="16" fillId="0" borderId="2" xfId="1" applyFont="1" applyBorder="1"/>
    <xf numFmtId="0" fontId="16" fillId="0" borderId="0" xfId="0" applyFont="1"/>
    <xf numFmtId="41" fontId="16" fillId="0" borderId="2" xfId="1" applyFont="1" applyBorder="1" applyAlignment="1">
      <alignment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8" borderId="2" xfId="0" applyFont="1" applyFill="1" applyBorder="1" applyAlignment="1">
      <alignment vertical="center"/>
    </xf>
    <xf numFmtId="41" fontId="15" fillId="7" borderId="2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41" fontId="16" fillId="2" borderId="2" xfId="1" applyFont="1" applyFill="1" applyBorder="1" applyAlignment="1">
      <alignment vertical="center"/>
    </xf>
    <xf numFmtId="0" fontId="17" fillId="0" borderId="0" xfId="0" applyFont="1" applyAlignme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/>
    </xf>
    <xf numFmtId="0" fontId="16" fillId="11" borderId="2" xfId="0" applyFont="1" applyFill="1" applyBorder="1"/>
    <xf numFmtId="0" fontId="16" fillId="8" borderId="1" xfId="0" applyFont="1" applyFill="1" applyBorder="1" applyAlignment="1">
      <alignment vertical="top"/>
    </xf>
    <xf numFmtId="0" fontId="16" fillId="8" borderId="1" xfId="0" applyFont="1" applyFill="1" applyBorder="1"/>
    <xf numFmtId="0" fontId="6" fillId="8" borderId="1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top" wrapText="1"/>
    </xf>
    <xf numFmtId="0" fontId="16" fillId="11" borderId="3" xfId="0" applyFont="1" applyFill="1" applyBorder="1" applyAlignment="1">
      <alignment horizontal="left" vertical="top" wrapText="1"/>
    </xf>
    <xf numFmtId="0" fontId="6" fillId="11" borderId="2" xfId="0" applyFont="1" applyFill="1" applyBorder="1" applyAlignment="1">
      <alignment vertical="center"/>
    </xf>
    <xf numFmtId="165" fontId="16" fillId="2" borderId="2" xfId="16" applyNumberFormat="1" applyFont="1" applyFill="1" applyBorder="1" applyAlignment="1">
      <alignment vertical="center"/>
    </xf>
    <xf numFmtId="41" fontId="16" fillId="11" borderId="2" xfId="0" applyNumberFormat="1" applyFont="1" applyFill="1" applyBorder="1" applyAlignment="1">
      <alignment vertical="center"/>
    </xf>
    <xf numFmtId="0" fontId="16" fillId="2" borderId="2" xfId="0" applyNumberFormat="1" applyFont="1" applyFill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6" fillId="11" borderId="1" xfId="0" applyFont="1" applyFill="1" applyBorder="1" applyAlignment="1">
      <alignment horizontal="center" vertical="top" wrapText="1"/>
    </xf>
    <xf numFmtId="0" fontId="16" fillId="11" borderId="7" xfId="0" applyFont="1" applyFill="1" applyBorder="1" applyAlignment="1">
      <alignment horizontal="center" vertical="top" wrapText="1"/>
    </xf>
    <xf numFmtId="0" fontId="16" fillId="11" borderId="1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 shrinkToFit="1"/>
    </xf>
    <xf numFmtId="0" fontId="14" fillId="0" borderId="3" xfId="2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11" borderId="3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top" wrapText="1"/>
    </xf>
    <xf numFmtId="0" fontId="6" fillId="11" borderId="7" xfId="0" applyFont="1" applyFill="1" applyBorder="1" applyAlignment="1">
      <alignment horizontal="center" vertical="top" wrapText="1"/>
    </xf>
    <xf numFmtId="0" fontId="6" fillId="11" borderId="3" xfId="0" applyFont="1" applyFill="1" applyBorder="1" applyAlignment="1">
      <alignment horizontal="center" vertical="top" wrapText="1"/>
    </xf>
  </cellXfs>
  <cellStyles count="17">
    <cellStyle name="Comma" xfId="16" builtinId="3"/>
    <cellStyle name="Comma [0]" xfId="1" builtinId="6"/>
    <cellStyle name="Comma [0] 2" xfId="3"/>
    <cellStyle name="Comma [0] 2 2" xfId="4"/>
    <cellStyle name="Comma 2" xfId="5"/>
    <cellStyle name="Comma 3" xfId="6"/>
    <cellStyle name="Normal" xfId="0" builtinId="0"/>
    <cellStyle name="Normal 2" xfId="2"/>
    <cellStyle name="Normal 22" xfId="7"/>
    <cellStyle name="Normal 23" xfId="8"/>
    <cellStyle name="Normal 24" xfId="9"/>
    <cellStyle name="Normal 26" xfId="10"/>
    <cellStyle name="Normal 3" xfId="11"/>
    <cellStyle name="Normal 3 2" xfId="12"/>
    <cellStyle name="Normal 4" xfId="13"/>
    <cellStyle name="Normal 5" xfId="14"/>
    <cellStyle name="Normal 8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AZ45"/>
  <sheetViews>
    <sheetView tabSelected="1" topLeftCell="AB1" zoomScale="73" zoomScaleNormal="73" workbookViewId="0">
      <selection activeCell="A2" sqref="A2:AZ33"/>
    </sheetView>
  </sheetViews>
  <sheetFormatPr defaultColWidth="9.140625" defaultRowHeight="16.5" x14ac:dyDescent="0.3"/>
  <cols>
    <col min="1" max="1" width="3.85546875" style="30" bestFit="1" customWidth="1"/>
    <col min="2" max="5" width="20.7109375" style="18" customWidth="1"/>
    <col min="6" max="6" width="22.140625" style="18" customWidth="1"/>
    <col min="7" max="7" width="13.5703125" style="18" bestFit="1" customWidth="1"/>
    <col min="8" max="8" width="22.5703125" style="18" hidden="1" customWidth="1"/>
    <col min="9" max="9" width="16.28515625" style="18" hidden="1" customWidth="1"/>
    <col min="10" max="10" width="14.140625" style="18" hidden="1" customWidth="1"/>
    <col min="11" max="13" width="11.28515625" style="18" hidden="1" customWidth="1"/>
    <col min="14" max="14" width="18.85546875" style="18" customWidth="1"/>
    <col min="15" max="15" width="16" style="18" customWidth="1"/>
    <col min="16" max="16" width="18.85546875" style="18" hidden="1" customWidth="1"/>
    <col min="17" max="17" width="16" style="18" hidden="1" customWidth="1"/>
    <col min="18" max="18" width="20" style="18" customWidth="1"/>
    <col min="19" max="19" width="22.7109375" style="18" customWidth="1"/>
    <col min="20" max="23" width="12.5703125" style="18" customWidth="1"/>
    <col min="24" max="24" width="17.140625" style="18" customWidth="1"/>
    <col min="25" max="26" width="19.140625" style="18" customWidth="1"/>
    <col min="27" max="40" width="15.28515625" style="18" customWidth="1"/>
    <col min="41" max="41" width="16.7109375" style="18" customWidth="1"/>
    <col min="42" max="42" width="15.5703125" style="18" customWidth="1"/>
    <col min="43" max="43" width="15.28515625" style="18" customWidth="1"/>
    <col min="44" max="44" width="19.7109375" style="18" customWidth="1"/>
    <col min="45" max="45" width="16.7109375" style="18" customWidth="1"/>
    <col min="46" max="46" width="19.5703125" style="18" customWidth="1"/>
    <col min="47" max="47" width="18.140625" style="18" customWidth="1"/>
    <col min="48" max="48" width="17" style="18" customWidth="1"/>
    <col min="49" max="51" width="17.28515625" style="18" hidden="1" customWidth="1"/>
    <col min="52" max="52" width="17.28515625" style="18" customWidth="1"/>
    <col min="53" max="16384" width="9.140625" style="18"/>
  </cols>
  <sheetData>
    <row r="2" spans="1:52" s="1" customFormat="1" ht="20.25" x14ac:dyDescent="0.3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</row>
    <row r="3" spans="1:52" s="64" customFormat="1" ht="20.25" x14ac:dyDescent="0.25">
      <c r="A3" s="78" t="s">
        <v>69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s="1" customFormat="1" ht="20.25" x14ac:dyDescent="0.3">
      <c r="A4" s="79" t="s">
        <v>68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</row>
    <row r="5" spans="1:52" s="1" customFormat="1" ht="20.25" x14ac:dyDescent="0.3">
      <c r="A5" s="79" t="s">
        <v>62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</row>
    <row r="6" spans="1:52" ht="23.25" x14ac:dyDescent="0.35">
      <c r="A6" s="63" t="s">
        <v>61</v>
      </c>
      <c r="B6" s="63" t="s">
        <v>61</v>
      </c>
      <c r="C6" s="63" t="s">
        <v>61</v>
      </c>
      <c r="X6" s="18">
        <v>3</v>
      </c>
    </row>
    <row r="7" spans="1:52" s="3" customFormat="1" ht="36.75" customHeight="1" x14ac:dyDescent="0.25">
      <c r="A7" s="94" t="s">
        <v>0</v>
      </c>
      <c r="B7" s="83" t="s">
        <v>1</v>
      </c>
      <c r="C7" s="83" t="s">
        <v>2</v>
      </c>
      <c r="D7" s="83" t="s">
        <v>3</v>
      </c>
      <c r="E7" s="92" t="s">
        <v>65</v>
      </c>
      <c r="F7" s="83" t="s">
        <v>63</v>
      </c>
      <c r="G7" s="83"/>
      <c r="H7" s="83" t="s">
        <v>4</v>
      </c>
      <c r="I7" s="83" t="s">
        <v>5</v>
      </c>
      <c r="J7" s="83"/>
      <c r="K7" s="83" t="s">
        <v>6</v>
      </c>
      <c r="L7" s="83"/>
      <c r="M7" s="83"/>
      <c r="N7" s="83" t="s">
        <v>7</v>
      </c>
      <c r="O7" s="83"/>
      <c r="P7" s="83" t="s">
        <v>8</v>
      </c>
      <c r="Q7" s="83"/>
      <c r="R7" s="83" t="s">
        <v>9</v>
      </c>
      <c r="S7" s="83" t="s">
        <v>10</v>
      </c>
      <c r="T7" s="83" t="s">
        <v>11</v>
      </c>
      <c r="U7" s="83"/>
      <c r="V7" s="83"/>
      <c r="W7" s="83"/>
      <c r="X7" s="89" t="s">
        <v>12</v>
      </c>
      <c r="Y7" s="89" t="s">
        <v>13</v>
      </c>
      <c r="Z7" s="83" t="s">
        <v>14</v>
      </c>
      <c r="AA7" s="83" t="s">
        <v>15</v>
      </c>
      <c r="AB7" s="83"/>
      <c r="AC7" s="83"/>
      <c r="AD7" s="83"/>
      <c r="AE7" s="83"/>
      <c r="AF7" s="83"/>
      <c r="AG7" s="83"/>
      <c r="AH7" s="83"/>
      <c r="AI7" s="83" t="s">
        <v>16</v>
      </c>
      <c r="AJ7" s="83"/>
      <c r="AK7" s="83"/>
      <c r="AL7" s="83"/>
      <c r="AM7" s="83"/>
      <c r="AN7" s="83"/>
      <c r="AO7" s="83"/>
      <c r="AP7" s="87" t="s">
        <v>17</v>
      </c>
      <c r="AQ7" s="89" t="s">
        <v>18</v>
      </c>
      <c r="AR7" s="83" t="s">
        <v>19</v>
      </c>
      <c r="AS7" s="90" t="s">
        <v>20</v>
      </c>
      <c r="AT7" s="2" t="s">
        <v>21</v>
      </c>
      <c r="AU7" s="2" t="s">
        <v>22</v>
      </c>
      <c r="AV7" s="91" t="s">
        <v>23</v>
      </c>
      <c r="AW7" s="83" t="s">
        <v>24</v>
      </c>
      <c r="AX7" s="83"/>
      <c r="AY7" s="83"/>
      <c r="AZ7" s="83"/>
    </row>
    <row r="8" spans="1:52" s="3" customFormat="1" ht="45" customHeight="1" x14ac:dyDescent="0.25">
      <c r="A8" s="95"/>
      <c r="B8" s="83"/>
      <c r="C8" s="83"/>
      <c r="D8" s="83"/>
      <c r="E8" s="93"/>
      <c r="F8" s="28" t="s">
        <v>11</v>
      </c>
      <c r="G8" s="28" t="s">
        <v>28</v>
      </c>
      <c r="H8" s="83"/>
      <c r="I8" s="2" t="s">
        <v>25</v>
      </c>
      <c r="J8" s="2" t="s">
        <v>26</v>
      </c>
      <c r="K8" s="2" t="s">
        <v>25</v>
      </c>
      <c r="L8" s="2" t="s">
        <v>26</v>
      </c>
      <c r="M8" s="2" t="s">
        <v>27</v>
      </c>
      <c r="N8" s="2" t="s">
        <v>11</v>
      </c>
      <c r="O8" s="2" t="s">
        <v>28</v>
      </c>
      <c r="P8" s="2" t="s">
        <v>11</v>
      </c>
      <c r="Q8" s="2" t="s">
        <v>28</v>
      </c>
      <c r="R8" s="83"/>
      <c r="S8" s="83"/>
      <c r="T8" s="2" t="s">
        <v>29</v>
      </c>
      <c r="U8" s="2" t="s">
        <v>30</v>
      </c>
      <c r="V8" s="2" t="s">
        <v>31</v>
      </c>
      <c r="W8" s="2" t="s">
        <v>32</v>
      </c>
      <c r="X8" s="89"/>
      <c r="Y8" s="89"/>
      <c r="Z8" s="83"/>
      <c r="AA8" s="2" t="s">
        <v>33</v>
      </c>
      <c r="AB8" s="2" t="s">
        <v>34</v>
      </c>
      <c r="AC8" s="2" t="s">
        <v>35</v>
      </c>
      <c r="AD8" s="2" t="s">
        <v>36</v>
      </c>
      <c r="AE8" s="2" t="s">
        <v>37</v>
      </c>
      <c r="AF8" s="2" t="s">
        <v>38</v>
      </c>
      <c r="AG8" s="2" t="s">
        <v>39</v>
      </c>
      <c r="AH8" s="43" t="s">
        <v>40</v>
      </c>
      <c r="AI8" s="2" t="s">
        <v>33</v>
      </c>
      <c r="AJ8" s="2" t="s">
        <v>34</v>
      </c>
      <c r="AK8" s="2" t="s">
        <v>35</v>
      </c>
      <c r="AL8" s="2" t="s">
        <v>38</v>
      </c>
      <c r="AM8" s="2" t="s">
        <v>39</v>
      </c>
      <c r="AN8" s="2" t="s">
        <v>37</v>
      </c>
      <c r="AO8" s="43" t="s">
        <v>40</v>
      </c>
      <c r="AP8" s="88"/>
      <c r="AQ8" s="89"/>
      <c r="AR8" s="83"/>
      <c r="AS8" s="90"/>
      <c r="AT8" s="2" t="s">
        <v>41</v>
      </c>
      <c r="AU8" s="2" t="s">
        <v>42</v>
      </c>
      <c r="AV8" s="91"/>
      <c r="AW8" s="2" t="s">
        <v>43</v>
      </c>
      <c r="AX8" s="2" t="s">
        <v>26</v>
      </c>
      <c r="AY8" s="2" t="s">
        <v>27</v>
      </c>
      <c r="AZ8" s="2" t="s">
        <v>44</v>
      </c>
    </row>
    <row r="9" spans="1:52" s="42" customFormat="1" ht="15" customHeight="1" x14ac:dyDescent="0.2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1">
        <v>15</v>
      </c>
      <c r="P9" s="41">
        <v>16</v>
      </c>
      <c r="Q9" s="41">
        <v>17</v>
      </c>
      <c r="R9" s="41">
        <v>18</v>
      </c>
      <c r="S9" s="41">
        <v>19</v>
      </c>
      <c r="T9" s="41">
        <v>20</v>
      </c>
      <c r="U9" s="41">
        <v>21</v>
      </c>
      <c r="V9" s="41">
        <v>22</v>
      </c>
      <c r="W9" s="41">
        <v>23</v>
      </c>
      <c r="X9" s="41">
        <v>24</v>
      </c>
      <c r="Y9" s="41">
        <v>25</v>
      </c>
      <c r="Z9" s="41">
        <v>26</v>
      </c>
      <c r="AA9" s="41">
        <v>27</v>
      </c>
      <c r="AB9" s="41">
        <v>28</v>
      </c>
      <c r="AC9" s="41">
        <v>29</v>
      </c>
      <c r="AD9" s="41">
        <v>30</v>
      </c>
      <c r="AE9" s="41">
        <v>31</v>
      </c>
      <c r="AF9" s="41">
        <v>32</v>
      </c>
      <c r="AG9" s="41">
        <v>33</v>
      </c>
      <c r="AH9" s="44">
        <v>34</v>
      </c>
      <c r="AI9" s="41">
        <v>35</v>
      </c>
      <c r="AJ9" s="41">
        <v>36</v>
      </c>
      <c r="AK9" s="41">
        <v>37</v>
      </c>
      <c r="AL9" s="41">
        <v>38</v>
      </c>
      <c r="AM9" s="41">
        <v>39</v>
      </c>
      <c r="AN9" s="41">
        <v>40</v>
      </c>
      <c r="AO9" s="44">
        <v>41</v>
      </c>
      <c r="AP9" s="41">
        <v>42</v>
      </c>
      <c r="AQ9" s="41">
        <v>43</v>
      </c>
      <c r="AR9" s="41">
        <v>44</v>
      </c>
      <c r="AS9" s="41">
        <v>45</v>
      </c>
      <c r="AT9" s="41">
        <v>46</v>
      </c>
      <c r="AU9" s="41">
        <v>47</v>
      </c>
      <c r="AV9" s="41">
        <v>48</v>
      </c>
      <c r="AW9" s="41">
        <v>49</v>
      </c>
      <c r="AX9" s="41">
        <v>50</v>
      </c>
      <c r="AY9" s="41">
        <v>51</v>
      </c>
      <c r="AZ9" s="41">
        <v>52</v>
      </c>
    </row>
    <row r="10" spans="1:52" ht="76.5" customHeight="1" x14ac:dyDescent="0.3">
      <c r="A10" s="29">
        <v>1</v>
      </c>
      <c r="B10" s="32" t="s">
        <v>45</v>
      </c>
      <c r="C10" s="4" t="s">
        <v>56</v>
      </c>
      <c r="D10" s="33" t="s">
        <v>79</v>
      </c>
      <c r="E10" s="32" t="s">
        <v>80</v>
      </c>
      <c r="F10" s="34" t="s">
        <v>81</v>
      </c>
      <c r="G10" s="35">
        <v>43207</v>
      </c>
      <c r="H10" s="6" t="s">
        <v>46</v>
      </c>
      <c r="I10" s="6" t="s">
        <v>47</v>
      </c>
      <c r="J10" s="5" t="s">
        <v>48</v>
      </c>
      <c r="K10" s="5" t="s">
        <v>49</v>
      </c>
      <c r="L10" s="6" t="s">
        <v>50</v>
      </c>
      <c r="M10" s="6" t="s">
        <v>51</v>
      </c>
      <c r="N10" s="28" t="s">
        <v>82</v>
      </c>
      <c r="O10" s="35">
        <v>43209</v>
      </c>
      <c r="P10" s="6" t="s">
        <v>52</v>
      </c>
      <c r="Q10" s="7">
        <v>42835</v>
      </c>
      <c r="R10" s="8" t="s">
        <v>83</v>
      </c>
      <c r="S10" s="6" t="s">
        <v>84</v>
      </c>
      <c r="T10" s="9" t="s">
        <v>53</v>
      </c>
      <c r="U10" s="9" t="s">
        <v>53</v>
      </c>
      <c r="V10" s="9" t="s">
        <v>53</v>
      </c>
      <c r="W10" s="9" t="s">
        <v>53</v>
      </c>
      <c r="X10" s="10">
        <v>3</v>
      </c>
      <c r="Y10" s="11">
        <v>17066000</v>
      </c>
      <c r="Z10" s="12">
        <f>X10*Y10</f>
        <v>51198000</v>
      </c>
      <c r="AA10" s="13">
        <v>0</v>
      </c>
      <c r="AB10" s="13">
        <v>0</v>
      </c>
      <c r="AC10" s="13">
        <v>0</v>
      </c>
      <c r="AD10" s="13">
        <v>265732</v>
      </c>
      <c r="AE10" s="13">
        <v>0</v>
      </c>
      <c r="AF10" s="13">
        <v>0</v>
      </c>
      <c r="AG10" s="13">
        <v>0</v>
      </c>
      <c r="AH10" s="45">
        <f>SUM(AA10:AG10)</f>
        <v>265732</v>
      </c>
      <c r="AI10" s="13">
        <v>300000</v>
      </c>
      <c r="AJ10" s="13">
        <v>250000</v>
      </c>
      <c r="AK10" s="13">
        <v>250000</v>
      </c>
      <c r="AL10" s="12">
        <v>0</v>
      </c>
      <c r="AM10" s="12">
        <v>0</v>
      </c>
      <c r="AN10" s="12">
        <v>0</v>
      </c>
      <c r="AO10" s="45">
        <f>SUM(AI10:AN10)</f>
        <v>800000</v>
      </c>
      <c r="AP10" s="40">
        <f>AH10+AO10</f>
        <v>1065732</v>
      </c>
      <c r="AQ10" s="14">
        <f>AP10/X11</f>
        <v>355244</v>
      </c>
      <c r="AR10" s="12">
        <f>Y10+AQ10</f>
        <v>17421244</v>
      </c>
      <c r="AS10" s="15">
        <f>AR10*X10</f>
        <v>52263732</v>
      </c>
      <c r="AT10" s="16">
        <f>+AS10</f>
        <v>52263732</v>
      </c>
      <c r="AU10" s="12">
        <v>0</v>
      </c>
      <c r="AV10" s="17" t="s">
        <v>54</v>
      </c>
      <c r="AW10" s="5" t="s">
        <v>49</v>
      </c>
      <c r="AX10" s="6" t="s">
        <v>55</v>
      </c>
      <c r="AY10" s="6" t="s">
        <v>51</v>
      </c>
      <c r="AZ10" s="6" t="s">
        <v>87</v>
      </c>
    </row>
    <row r="11" spans="1:52" s="54" customFormat="1" ht="18" customHeight="1" x14ac:dyDescent="0.25">
      <c r="A11" s="46"/>
      <c r="B11" s="47"/>
      <c r="C11" s="48"/>
      <c r="D11" s="36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>
        <f>SUM(X10:X10)</f>
        <v>3</v>
      </c>
      <c r="Y11" s="50"/>
      <c r="Z11" s="51">
        <f t="shared" ref="Z11:AP11" si="0">SUM(Z10:Z10)</f>
        <v>51198000</v>
      </c>
      <c r="AA11" s="51">
        <f t="shared" si="0"/>
        <v>0</v>
      </c>
      <c r="AB11" s="51">
        <f t="shared" si="0"/>
        <v>0</v>
      </c>
      <c r="AC11" s="51">
        <f t="shared" si="0"/>
        <v>0</v>
      </c>
      <c r="AD11" s="51">
        <f t="shared" si="0"/>
        <v>265732</v>
      </c>
      <c r="AE11" s="51">
        <f t="shared" si="0"/>
        <v>0</v>
      </c>
      <c r="AF11" s="51">
        <f t="shared" si="0"/>
        <v>0</v>
      </c>
      <c r="AG11" s="51">
        <f t="shared" si="0"/>
        <v>0</v>
      </c>
      <c r="AH11" s="51">
        <f t="shared" si="0"/>
        <v>265732</v>
      </c>
      <c r="AI11" s="51">
        <f t="shared" si="0"/>
        <v>300000</v>
      </c>
      <c r="AJ11" s="51">
        <f t="shared" si="0"/>
        <v>250000</v>
      </c>
      <c r="AK11" s="51">
        <f t="shared" si="0"/>
        <v>250000</v>
      </c>
      <c r="AL11" s="51">
        <f t="shared" si="0"/>
        <v>0</v>
      </c>
      <c r="AM11" s="51">
        <f t="shared" si="0"/>
        <v>0</v>
      </c>
      <c r="AN11" s="51">
        <f t="shared" si="0"/>
        <v>0</v>
      </c>
      <c r="AO11" s="51">
        <f t="shared" si="0"/>
        <v>800000</v>
      </c>
      <c r="AP11" s="51">
        <f t="shared" si="0"/>
        <v>1065732</v>
      </c>
      <c r="AQ11" s="52"/>
      <c r="AR11" s="53"/>
      <c r="AS11" s="51">
        <f>SUM(AS10:AS10)</f>
        <v>52263732</v>
      </c>
      <c r="AT11" s="51">
        <f>SUM(AT10:AT10)</f>
        <v>52263732</v>
      </c>
      <c r="AU11" s="51">
        <f>SUM(AU10:AU10)</f>
        <v>0</v>
      </c>
      <c r="AV11" s="48"/>
      <c r="AW11" s="48"/>
      <c r="AX11" s="48"/>
      <c r="AY11" s="48"/>
      <c r="AZ11" s="48"/>
    </row>
    <row r="12" spans="1:52" s="54" customFormat="1" ht="66" customHeight="1" x14ac:dyDescent="0.25">
      <c r="A12" s="101">
        <v>2</v>
      </c>
      <c r="B12" s="103" t="s">
        <v>45</v>
      </c>
      <c r="C12" s="92" t="s">
        <v>70</v>
      </c>
      <c r="D12" s="105" t="s">
        <v>71</v>
      </c>
      <c r="E12" s="32" t="s">
        <v>88</v>
      </c>
      <c r="F12" s="34" t="s">
        <v>73</v>
      </c>
      <c r="G12" s="35">
        <v>43213</v>
      </c>
      <c r="H12" s="6" t="s">
        <v>46</v>
      </c>
      <c r="I12" s="6" t="s">
        <v>47</v>
      </c>
      <c r="J12" s="5" t="s">
        <v>48</v>
      </c>
      <c r="K12" s="5" t="s">
        <v>49</v>
      </c>
      <c r="L12" s="6" t="s">
        <v>50</v>
      </c>
      <c r="M12" s="6" t="s">
        <v>51</v>
      </c>
      <c r="N12" s="65" t="s">
        <v>74</v>
      </c>
      <c r="O12" s="35">
        <v>43216</v>
      </c>
      <c r="P12" s="6" t="s">
        <v>52</v>
      </c>
      <c r="Q12" s="7">
        <v>42835</v>
      </c>
      <c r="R12" s="8" t="s">
        <v>75</v>
      </c>
      <c r="S12" s="6" t="s">
        <v>76</v>
      </c>
      <c r="T12" s="9" t="s">
        <v>53</v>
      </c>
      <c r="U12" s="9" t="s">
        <v>53</v>
      </c>
      <c r="V12" s="9" t="s">
        <v>53</v>
      </c>
      <c r="W12" s="9" t="s">
        <v>53</v>
      </c>
      <c r="X12" s="10">
        <v>3</v>
      </c>
      <c r="Y12" s="11">
        <v>6000000</v>
      </c>
      <c r="Z12" s="12">
        <f>X12*Y12</f>
        <v>18000000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45">
        <f>SUM(AA12:AG12)</f>
        <v>0</v>
      </c>
      <c r="AI12" s="13">
        <v>270000</v>
      </c>
      <c r="AJ12" s="13">
        <v>250000</v>
      </c>
      <c r="AK12" s="13">
        <v>250000</v>
      </c>
      <c r="AL12" s="12">
        <v>0</v>
      </c>
      <c r="AM12" s="12">
        <v>0</v>
      </c>
      <c r="AN12" s="12">
        <v>0</v>
      </c>
      <c r="AO12" s="45">
        <f>SUM(AI12:AN12)</f>
        <v>770000</v>
      </c>
      <c r="AP12" s="40">
        <f>AH12+AO12</f>
        <v>770000</v>
      </c>
      <c r="AQ12" s="14">
        <f>AP12/X14</f>
        <v>154000</v>
      </c>
      <c r="AR12" s="12">
        <f>Y12+AQ12</f>
        <v>6154000</v>
      </c>
      <c r="AS12" s="15">
        <f>AR12*X12</f>
        <v>18462000</v>
      </c>
      <c r="AT12" s="16">
        <f>+AS12</f>
        <v>18462000</v>
      </c>
      <c r="AU12" s="12">
        <v>0</v>
      </c>
      <c r="AV12" s="17" t="s">
        <v>54</v>
      </c>
      <c r="AW12" s="5" t="s">
        <v>49</v>
      </c>
      <c r="AX12" s="6" t="s">
        <v>55</v>
      </c>
      <c r="AY12" s="6" t="s">
        <v>51</v>
      </c>
      <c r="AZ12" s="6" t="s">
        <v>85</v>
      </c>
    </row>
    <row r="13" spans="1:52" s="54" customFormat="1" ht="47.25" customHeight="1" x14ac:dyDescent="0.25">
      <c r="A13" s="102"/>
      <c r="B13" s="104"/>
      <c r="C13" s="93"/>
      <c r="D13" s="106"/>
      <c r="E13" s="32" t="s">
        <v>72</v>
      </c>
      <c r="F13" s="34" t="s">
        <v>73</v>
      </c>
      <c r="G13" s="35">
        <v>43213</v>
      </c>
      <c r="H13" s="6" t="s">
        <v>46</v>
      </c>
      <c r="I13" s="6" t="s">
        <v>47</v>
      </c>
      <c r="J13" s="5" t="s">
        <v>48</v>
      </c>
      <c r="K13" s="5" t="s">
        <v>49</v>
      </c>
      <c r="L13" s="6" t="s">
        <v>50</v>
      </c>
      <c r="M13" s="6" t="s">
        <v>51</v>
      </c>
      <c r="N13" s="65" t="s">
        <v>74</v>
      </c>
      <c r="O13" s="35">
        <v>43216</v>
      </c>
      <c r="P13" s="6" t="s">
        <v>52</v>
      </c>
      <c r="Q13" s="7">
        <v>42835</v>
      </c>
      <c r="R13" s="8" t="s">
        <v>77</v>
      </c>
      <c r="S13" s="6" t="s">
        <v>78</v>
      </c>
      <c r="T13" s="9" t="s">
        <v>53</v>
      </c>
      <c r="U13" s="9" t="s">
        <v>53</v>
      </c>
      <c r="V13" s="9" t="s">
        <v>53</v>
      </c>
      <c r="W13" s="9" t="s">
        <v>53</v>
      </c>
      <c r="X13" s="10">
        <v>2</v>
      </c>
      <c r="Y13" s="11">
        <v>4000000</v>
      </c>
      <c r="Z13" s="12">
        <f>X13*Y13</f>
        <v>8000000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45">
        <f>SUM(AA13:AG13)</f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45">
        <f>SUM(AI13:AN13)</f>
        <v>0</v>
      </c>
      <c r="AP13" s="40">
        <f>AH13+AO13</f>
        <v>0</v>
      </c>
      <c r="AQ13" s="14">
        <f>AP12/X14</f>
        <v>154000</v>
      </c>
      <c r="AR13" s="12">
        <f>Y13+AQ13</f>
        <v>4154000</v>
      </c>
      <c r="AS13" s="15">
        <f>AR13*X13</f>
        <v>8308000</v>
      </c>
      <c r="AT13" s="16">
        <f>+AS13</f>
        <v>8308000</v>
      </c>
      <c r="AU13" s="12">
        <v>0</v>
      </c>
      <c r="AV13" s="17" t="s">
        <v>54</v>
      </c>
      <c r="AW13" s="5" t="s">
        <v>49</v>
      </c>
      <c r="AX13" s="6" t="s">
        <v>55</v>
      </c>
      <c r="AY13" s="6" t="s">
        <v>51</v>
      </c>
      <c r="AZ13" s="6" t="s">
        <v>86</v>
      </c>
    </row>
    <row r="14" spans="1:52" s="54" customFormat="1" ht="18" customHeight="1" x14ac:dyDescent="0.25">
      <c r="A14" s="58"/>
      <c r="B14" s="59"/>
      <c r="C14" s="59"/>
      <c r="D14" s="36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>
        <f>SUM(X12:X13)</f>
        <v>5</v>
      </c>
      <c r="Y14" s="61"/>
      <c r="Z14" s="60">
        <f t="shared" ref="Z14:AP14" si="1">SUM(Z12:Z13)</f>
        <v>26000000</v>
      </c>
      <c r="AA14" s="60">
        <f t="shared" si="1"/>
        <v>0</v>
      </c>
      <c r="AB14" s="60">
        <f t="shared" si="1"/>
        <v>0</v>
      </c>
      <c r="AC14" s="60">
        <f t="shared" si="1"/>
        <v>0</v>
      </c>
      <c r="AD14" s="60">
        <f t="shared" si="1"/>
        <v>0</v>
      </c>
      <c r="AE14" s="60">
        <f t="shared" si="1"/>
        <v>0</v>
      </c>
      <c r="AF14" s="60">
        <f t="shared" si="1"/>
        <v>0</v>
      </c>
      <c r="AG14" s="60">
        <f t="shared" si="1"/>
        <v>0</v>
      </c>
      <c r="AH14" s="60">
        <f t="shared" si="1"/>
        <v>0</v>
      </c>
      <c r="AI14" s="60">
        <f t="shared" si="1"/>
        <v>270000</v>
      </c>
      <c r="AJ14" s="60">
        <f t="shared" si="1"/>
        <v>250000</v>
      </c>
      <c r="AK14" s="60">
        <f t="shared" si="1"/>
        <v>250000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770000</v>
      </c>
      <c r="AP14" s="60">
        <f t="shared" si="1"/>
        <v>770000</v>
      </c>
      <c r="AQ14" s="62"/>
      <c r="AR14" s="55"/>
      <c r="AS14" s="60">
        <f>SUM(AS12:AS13)</f>
        <v>26770000</v>
      </c>
      <c r="AT14" s="60">
        <f>SUM(AT12:AT13)</f>
        <v>26770000</v>
      </c>
      <c r="AU14" s="60">
        <f>SUM(AU12:AU13)</f>
        <v>0</v>
      </c>
      <c r="AV14" s="56"/>
      <c r="AW14" s="56"/>
      <c r="AX14" s="57"/>
      <c r="AY14" s="57"/>
      <c r="AZ14" s="57"/>
    </row>
    <row r="15" spans="1:52" s="54" customFormat="1" ht="18" customHeight="1" x14ac:dyDescent="0.25">
      <c r="A15" s="107">
        <v>3</v>
      </c>
      <c r="B15" s="96" t="s">
        <v>94</v>
      </c>
      <c r="C15" s="96" t="s">
        <v>95</v>
      </c>
      <c r="D15" s="111" t="s">
        <v>96</v>
      </c>
      <c r="E15" s="96" t="s">
        <v>97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 t="s">
        <v>112</v>
      </c>
      <c r="S15" s="73" t="s">
        <v>114</v>
      </c>
      <c r="T15" s="73"/>
      <c r="U15" s="73"/>
      <c r="V15" s="73"/>
      <c r="W15" s="73"/>
      <c r="X15" s="76">
        <v>1</v>
      </c>
      <c r="Y15" s="74">
        <v>200000</v>
      </c>
      <c r="Z15" s="75">
        <f>X15*Y15</f>
        <v>200000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45">
        <f>SUM(AA15:AG15)</f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45">
        <f>SUM(AI15:AN15)</f>
        <v>0</v>
      </c>
      <c r="AP15" s="40">
        <f>AH15+AO15</f>
        <v>0</v>
      </c>
      <c r="AQ15" s="14">
        <f>AP15/X21</f>
        <v>0</v>
      </c>
      <c r="AR15" s="12">
        <f>Y15+AQ15</f>
        <v>200000</v>
      </c>
      <c r="AS15" s="15">
        <f>AR15*X15</f>
        <v>200000</v>
      </c>
      <c r="AT15" s="16">
        <f>+AS15</f>
        <v>200000</v>
      </c>
      <c r="AU15" s="12">
        <v>0</v>
      </c>
      <c r="AV15" s="17" t="s">
        <v>110</v>
      </c>
      <c r="AW15" s="56"/>
      <c r="AX15" s="57"/>
      <c r="AY15" s="57"/>
      <c r="AZ15" s="98" t="s">
        <v>111</v>
      </c>
    </row>
    <row r="16" spans="1:52" s="54" customFormat="1" ht="18" customHeight="1" x14ac:dyDescent="0.25">
      <c r="A16" s="108"/>
      <c r="B16" s="97"/>
      <c r="C16" s="97"/>
      <c r="D16" s="112"/>
      <c r="E16" s="97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 t="s">
        <v>113</v>
      </c>
      <c r="S16" s="73" t="s">
        <v>115</v>
      </c>
      <c r="T16" s="73"/>
      <c r="U16" s="73"/>
      <c r="V16" s="73"/>
      <c r="W16" s="73"/>
      <c r="X16" s="76">
        <v>1</v>
      </c>
      <c r="Y16" s="74">
        <v>175000</v>
      </c>
      <c r="Z16" s="75">
        <f>X16*Y16</f>
        <v>175000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45">
        <f>SUM(AA16:AG16)</f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45">
        <f>SUM(AI16:AN16)</f>
        <v>0</v>
      </c>
      <c r="AP16" s="40">
        <f>AH16+AO16</f>
        <v>0</v>
      </c>
      <c r="AQ16" s="14">
        <f>AP15/X21</f>
        <v>0</v>
      </c>
      <c r="AR16" s="12">
        <f>Y16+AQ16</f>
        <v>175000</v>
      </c>
      <c r="AS16" s="15">
        <f>AR16*X16</f>
        <v>175000</v>
      </c>
      <c r="AT16" s="16">
        <v>0</v>
      </c>
      <c r="AU16" s="12">
        <f t="shared" ref="AU16:AU21" si="2">+AS16</f>
        <v>175000</v>
      </c>
      <c r="AV16" s="17" t="s">
        <v>110</v>
      </c>
      <c r="AW16" s="56"/>
      <c r="AX16" s="57"/>
      <c r="AY16" s="57"/>
      <c r="AZ16" s="99"/>
    </row>
    <row r="17" spans="1:52" s="54" customFormat="1" ht="18" customHeight="1" x14ac:dyDescent="0.25">
      <c r="A17" s="108"/>
      <c r="B17" s="97"/>
      <c r="C17" s="97"/>
      <c r="D17" s="112"/>
      <c r="E17" s="9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 t="s">
        <v>98</v>
      </c>
      <c r="S17" s="67" t="s">
        <v>100</v>
      </c>
      <c r="T17" s="67"/>
      <c r="U17" s="67"/>
      <c r="V17" s="67"/>
      <c r="W17" s="67"/>
      <c r="X17" s="10">
        <v>1</v>
      </c>
      <c r="Y17" s="11">
        <v>58000</v>
      </c>
      <c r="Z17" s="12">
        <f t="shared" ref="Z17:Z22" si="3">X17*Y17</f>
        <v>58000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45">
        <f t="shared" ref="AH17:AH22" si="4">SUM(AA17:AG17)</f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45">
        <f t="shared" ref="AO17:AO22" si="5">SUM(AI17:AN17)</f>
        <v>0</v>
      </c>
      <c r="AP17" s="40">
        <f t="shared" ref="AP17:AP23" si="6">AH17+AO17</f>
        <v>0</v>
      </c>
      <c r="AQ17" s="14">
        <f>AP17/X23</f>
        <v>0</v>
      </c>
      <c r="AR17" s="12">
        <f t="shared" ref="AR17:AR22" si="7">Y17+AQ17</f>
        <v>58000</v>
      </c>
      <c r="AS17" s="15">
        <f t="shared" ref="AS17:AS22" si="8">AR17*X17</f>
        <v>58000</v>
      </c>
      <c r="AT17" s="16">
        <v>0</v>
      </c>
      <c r="AU17" s="12">
        <f t="shared" si="2"/>
        <v>58000</v>
      </c>
      <c r="AV17" s="17" t="s">
        <v>110</v>
      </c>
      <c r="AW17" s="48"/>
      <c r="AX17" s="48"/>
      <c r="AY17" s="48"/>
      <c r="AZ17" s="99"/>
    </row>
    <row r="18" spans="1:52" s="54" customFormat="1" ht="18" customHeight="1" x14ac:dyDescent="0.25">
      <c r="A18" s="108"/>
      <c r="B18" s="97"/>
      <c r="C18" s="97"/>
      <c r="D18" s="112"/>
      <c r="E18" s="71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 t="s">
        <v>99</v>
      </c>
      <c r="S18" s="67" t="s">
        <v>101</v>
      </c>
      <c r="T18" s="67"/>
      <c r="U18" s="67"/>
      <c r="V18" s="67"/>
      <c r="W18" s="67"/>
      <c r="X18" s="10">
        <v>1</v>
      </c>
      <c r="Y18" s="11">
        <v>68000</v>
      </c>
      <c r="Z18" s="12">
        <f t="shared" si="3"/>
        <v>68000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45">
        <f t="shared" si="4"/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45">
        <f t="shared" si="5"/>
        <v>0</v>
      </c>
      <c r="AP18" s="40">
        <f t="shared" si="6"/>
        <v>0</v>
      </c>
      <c r="AQ18" s="14">
        <f>AP17/X23</f>
        <v>0</v>
      </c>
      <c r="AR18" s="12">
        <f t="shared" si="7"/>
        <v>68000</v>
      </c>
      <c r="AS18" s="15">
        <f t="shared" si="8"/>
        <v>68000</v>
      </c>
      <c r="AT18" s="16">
        <v>0</v>
      </c>
      <c r="AU18" s="12">
        <f t="shared" si="2"/>
        <v>68000</v>
      </c>
      <c r="AV18" s="17" t="s">
        <v>110</v>
      </c>
      <c r="AW18" s="48"/>
      <c r="AX18" s="48"/>
      <c r="AY18" s="48"/>
      <c r="AZ18" s="99"/>
    </row>
    <row r="19" spans="1:52" s="54" customFormat="1" ht="18" customHeight="1" x14ac:dyDescent="0.25">
      <c r="A19" s="108"/>
      <c r="B19" s="97"/>
      <c r="C19" s="97"/>
      <c r="D19" s="112"/>
      <c r="E19" s="71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 t="s">
        <v>102</v>
      </c>
      <c r="S19" s="67" t="s">
        <v>103</v>
      </c>
      <c r="T19" s="67"/>
      <c r="U19" s="67"/>
      <c r="V19" s="67"/>
      <c r="W19" s="67"/>
      <c r="X19" s="10">
        <v>1</v>
      </c>
      <c r="Y19" s="11">
        <v>82000</v>
      </c>
      <c r="Z19" s="12">
        <f t="shared" si="3"/>
        <v>82000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45">
        <f t="shared" si="4"/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45">
        <f t="shared" si="5"/>
        <v>0</v>
      </c>
      <c r="AP19" s="40">
        <f t="shared" si="6"/>
        <v>0</v>
      </c>
      <c r="AQ19" s="14">
        <f>AP17/X23</f>
        <v>0</v>
      </c>
      <c r="AR19" s="12">
        <f t="shared" si="7"/>
        <v>82000</v>
      </c>
      <c r="AS19" s="15">
        <f t="shared" si="8"/>
        <v>82000</v>
      </c>
      <c r="AT19" s="16">
        <v>0</v>
      </c>
      <c r="AU19" s="12">
        <f t="shared" si="2"/>
        <v>82000</v>
      </c>
      <c r="AV19" s="17" t="s">
        <v>110</v>
      </c>
      <c r="AW19" s="48"/>
      <c r="AX19" s="48"/>
      <c r="AY19" s="48"/>
      <c r="AZ19" s="99"/>
    </row>
    <row r="20" spans="1:52" s="54" customFormat="1" ht="18" customHeight="1" x14ac:dyDescent="0.25">
      <c r="A20" s="108"/>
      <c r="B20" s="97"/>
      <c r="C20" s="97"/>
      <c r="D20" s="112"/>
      <c r="E20" s="71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 t="s">
        <v>104</v>
      </c>
      <c r="S20" s="67" t="s">
        <v>105</v>
      </c>
      <c r="T20" s="67"/>
      <c r="U20" s="67"/>
      <c r="V20" s="67"/>
      <c r="W20" s="67"/>
      <c r="X20" s="10">
        <v>1</v>
      </c>
      <c r="Y20" s="11">
        <v>100000</v>
      </c>
      <c r="Z20" s="12">
        <f t="shared" si="3"/>
        <v>100000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45">
        <f t="shared" si="4"/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45">
        <f t="shared" si="5"/>
        <v>0</v>
      </c>
      <c r="AP20" s="40">
        <f t="shared" si="6"/>
        <v>0</v>
      </c>
      <c r="AQ20" s="14">
        <f>AP17/X23</f>
        <v>0</v>
      </c>
      <c r="AR20" s="12">
        <f t="shared" si="7"/>
        <v>100000</v>
      </c>
      <c r="AS20" s="15">
        <f t="shared" si="8"/>
        <v>100000</v>
      </c>
      <c r="AT20" s="16">
        <v>0</v>
      </c>
      <c r="AU20" s="12">
        <f t="shared" si="2"/>
        <v>100000</v>
      </c>
      <c r="AV20" s="17" t="s">
        <v>110</v>
      </c>
      <c r="AW20" s="48"/>
      <c r="AX20" s="48"/>
      <c r="AY20" s="48"/>
      <c r="AZ20" s="99"/>
    </row>
    <row r="21" spans="1:52" s="54" customFormat="1" ht="18" customHeight="1" x14ac:dyDescent="0.25">
      <c r="A21" s="108"/>
      <c r="B21" s="97"/>
      <c r="C21" s="97"/>
      <c r="D21" s="112"/>
      <c r="E21" s="71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 t="s">
        <v>106</v>
      </c>
      <c r="S21" s="67" t="s">
        <v>107</v>
      </c>
      <c r="T21" s="67"/>
      <c r="U21" s="67"/>
      <c r="V21" s="67"/>
      <c r="W21" s="67"/>
      <c r="X21" s="10">
        <v>1</v>
      </c>
      <c r="Y21" s="11">
        <v>75000</v>
      </c>
      <c r="Z21" s="12">
        <f t="shared" si="3"/>
        <v>75000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45">
        <f t="shared" si="4"/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45">
        <f t="shared" si="5"/>
        <v>0</v>
      </c>
      <c r="AP21" s="40">
        <f t="shared" si="6"/>
        <v>0</v>
      </c>
      <c r="AQ21" s="14">
        <f>AP17/X23</f>
        <v>0</v>
      </c>
      <c r="AR21" s="12">
        <f t="shared" si="7"/>
        <v>75000</v>
      </c>
      <c r="AS21" s="15">
        <f t="shared" si="8"/>
        <v>75000</v>
      </c>
      <c r="AT21" s="16">
        <v>0</v>
      </c>
      <c r="AU21" s="12">
        <f t="shared" si="2"/>
        <v>75000</v>
      </c>
      <c r="AV21" s="17" t="s">
        <v>110</v>
      </c>
      <c r="AW21" s="48"/>
      <c r="AX21" s="48"/>
      <c r="AY21" s="48"/>
      <c r="AZ21" s="99"/>
    </row>
    <row r="22" spans="1:52" s="54" customFormat="1" ht="18" customHeight="1" x14ac:dyDescent="0.25">
      <c r="A22" s="109"/>
      <c r="B22" s="110"/>
      <c r="C22" s="110"/>
      <c r="D22" s="113"/>
      <c r="E22" s="72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 t="s">
        <v>108</v>
      </c>
      <c r="S22" s="67" t="s">
        <v>109</v>
      </c>
      <c r="T22" s="67"/>
      <c r="U22" s="67"/>
      <c r="V22" s="67"/>
      <c r="W22" s="67"/>
      <c r="X22" s="10">
        <v>1</v>
      </c>
      <c r="Y22" s="11">
        <v>390000</v>
      </c>
      <c r="Z22" s="12">
        <f t="shared" si="3"/>
        <v>390000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45">
        <f t="shared" si="4"/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45">
        <f t="shared" si="5"/>
        <v>0</v>
      </c>
      <c r="AP22" s="40">
        <f t="shared" si="6"/>
        <v>0</v>
      </c>
      <c r="AQ22" s="14">
        <f>AP17/X23</f>
        <v>0</v>
      </c>
      <c r="AR22" s="12">
        <f t="shared" si="7"/>
        <v>390000</v>
      </c>
      <c r="AS22" s="15">
        <f t="shared" si="8"/>
        <v>390000</v>
      </c>
      <c r="AT22" s="16">
        <f>+AS22</f>
        <v>390000</v>
      </c>
      <c r="AU22" s="12">
        <v>0</v>
      </c>
      <c r="AV22" s="17" t="s">
        <v>110</v>
      </c>
      <c r="AW22" s="48"/>
      <c r="AX22" s="48"/>
      <c r="AY22" s="48"/>
      <c r="AZ22" s="100"/>
    </row>
    <row r="23" spans="1:52" s="54" customFormat="1" ht="18" customHeight="1" x14ac:dyDescent="0.25">
      <c r="A23" s="66"/>
      <c r="B23" s="68"/>
      <c r="C23" s="69"/>
      <c r="D23" s="70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>
        <v>8</v>
      </c>
      <c r="Y23" s="50"/>
      <c r="Z23" s="51">
        <f>SUM(Z15:Z22)</f>
        <v>1148000</v>
      </c>
      <c r="AA23" s="51"/>
      <c r="AB23" s="51"/>
      <c r="AC23" s="51"/>
      <c r="AD23" s="51"/>
      <c r="AE23" s="51"/>
      <c r="AF23" s="51"/>
      <c r="AG23" s="51"/>
      <c r="AH23" s="51">
        <f>SUM(AH17:AH22)</f>
        <v>0</v>
      </c>
      <c r="AI23" s="51"/>
      <c r="AJ23" s="51"/>
      <c r="AK23" s="51"/>
      <c r="AL23" s="51"/>
      <c r="AM23" s="51"/>
      <c r="AN23" s="51"/>
      <c r="AO23" s="51">
        <f>SUM(AO17:AO22)</f>
        <v>0</v>
      </c>
      <c r="AP23" s="51">
        <f t="shared" si="6"/>
        <v>0</v>
      </c>
      <c r="AQ23" s="52"/>
      <c r="AR23" s="53"/>
      <c r="AS23" s="51">
        <f>SUM(AS15:AS22)</f>
        <v>1148000</v>
      </c>
      <c r="AT23" s="51">
        <f>SUM(AT15:AT22)</f>
        <v>590000</v>
      </c>
      <c r="AU23" s="51">
        <f>SUM(AU15:AU22)</f>
        <v>558000</v>
      </c>
      <c r="AV23" s="48"/>
      <c r="AW23" s="48"/>
      <c r="AX23" s="48"/>
      <c r="AY23" s="48"/>
      <c r="AZ23" s="48"/>
    </row>
    <row r="24" spans="1:52" s="19" customFormat="1" ht="35.1" customHeight="1" x14ac:dyDescent="0.25">
      <c r="A24" s="80" t="s">
        <v>40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2"/>
      <c r="X24" s="39">
        <f>X11+X14+X23</f>
        <v>16</v>
      </c>
      <c r="Y24" s="37"/>
      <c r="Z24" s="38">
        <f>Z11+Z14+Z23</f>
        <v>78346000</v>
      </c>
      <c r="AA24" s="80"/>
      <c r="AB24" s="81"/>
      <c r="AC24" s="81"/>
      <c r="AD24" s="81"/>
      <c r="AE24" s="81"/>
      <c r="AF24" s="81"/>
      <c r="AG24" s="82"/>
      <c r="AH24" s="38">
        <f>AH11+AH14+AH23</f>
        <v>265732</v>
      </c>
      <c r="AI24" s="80"/>
      <c r="AJ24" s="81"/>
      <c r="AK24" s="81"/>
      <c r="AL24" s="81"/>
      <c r="AM24" s="81"/>
      <c r="AN24" s="82"/>
      <c r="AO24" s="38">
        <f>AO11+AO14</f>
        <v>1570000</v>
      </c>
      <c r="AP24" s="38">
        <f>AP11+AP14+AP23</f>
        <v>1835732</v>
      </c>
      <c r="AQ24" s="80"/>
      <c r="AR24" s="82"/>
      <c r="AS24" s="38">
        <f>AS11+AS14+AS23</f>
        <v>80181732</v>
      </c>
      <c r="AT24" s="38">
        <f>AT11+AT14+AT23</f>
        <v>79623732</v>
      </c>
      <c r="AU24" s="38">
        <f>AU11+AU14+AU23</f>
        <v>558000</v>
      </c>
      <c r="AV24" s="84"/>
      <c r="AW24" s="85"/>
      <c r="AX24" s="85"/>
      <c r="AY24" s="85"/>
      <c r="AZ24" s="86"/>
    </row>
    <row r="25" spans="1:52" x14ac:dyDescent="0.3">
      <c r="Z25" s="20"/>
      <c r="AB25" s="20"/>
      <c r="AC25" s="20"/>
    </row>
    <row r="26" spans="1:52" s="21" customFormat="1" ht="18" x14ac:dyDescent="0.25">
      <c r="A26" s="31"/>
      <c r="AD26" s="22">
        <f>+Z24+AH24</f>
        <v>78611732</v>
      </c>
      <c r="AS26" s="23" t="s">
        <v>61</v>
      </c>
      <c r="AU26" s="24"/>
    </row>
    <row r="27" spans="1:52" s="21" customFormat="1" ht="18" x14ac:dyDescent="0.25">
      <c r="A27" s="31"/>
      <c r="K27" s="25" t="s">
        <v>57</v>
      </c>
      <c r="Z27" s="25" t="s">
        <v>61</v>
      </c>
      <c r="AS27" s="25" t="s">
        <v>89</v>
      </c>
    </row>
    <row r="28" spans="1:52" s="21" customFormat="1" ht="18" x14ac:dyDescent="0.25">
      <c r="A28" s="31"/>
      <c r="D28" s="25" t="s">
        <v>66</v>
      </c>
      <c r="K28" s="25" t="s">
        <v>58</v>
      </c>
      <c r="Z28" s="77"/>
      <c r="AS28" s="25" t="s">
        <v>55</v>
      </c>
    </row>
    <row r="29" spans="1:52" s="21" customFormat="1" ht="18" x14ac:dyDescent="0.25">
      <c r="A29" s="31"/>
      <c r="D29" s="25" t="s">
        <v>67</v>
      </c>
      <c r="K29" s="25"/>
      <c r="Z29" s="77"/>
      <c r="AS29" s="25"/>
    </row>
    <row r="30" spans="1:52" s="21" customFormat="1" ht="18" x14ac:dyDescent="0.25">
      <c r="A30" s="31"/>
      <c r="D30" s="25"/>
      <c r="K30" s="25"/>
      <c r="Z30" s="25"/>
      <c r="AS30" s="25"/>
    </row>
    <row r="31" spans="1:52" s="21" customFormat="1" ht="18" x14ac:dyDescent="0.25">
      <c r="A31" s="31"/>
      <c r="D31" s="25"/>
      <c r="K31" s="25"/>
      <c r="Z31" s="25"/>
      <c r="AB31" s="21" t="s">
        <v>61</v>
      </c>
      <c r="AS31" s="25"/>
    </row>
    <row r="32" spans="1:52" s="21" customFormat="1" ht="18" x14ac:dyDescent="0.25">
      <c r="A32" s="31"/>
      <c r="D32" s="25"/>
      <c r="K32" s="26" t="s">
        <v>59</v>
      </c>
      <c r="Z32" s="25" t="s">
        <v>61</v>
      </c>
      <c r="AS32" s="26" t="s">
        <v>90</v>
      </c>
    </row>
    <row r="33" spans="1:48" s="21" customFormat="1" ht="18" x14ac:dyDescent="0.25">
      <c r="A33" s="31"/>
      <c r="D33" s="26" t="s">
        <v>92</v>
      </c>
      <c r="K33" s="23" t="s">
        <v>60</v>
      </c>
      <c r="Z33" s="23" t="s">
        <v>61</v>
      </c>
      <c r="AS33" s="23" t="s">
        <v>91</v>
      </c>
    </row>
    <row r="34" spans="1:48" ht="18" x14ac:dyDescent="0.3">
      <c r="D34" s="23" t="s">
        <v>93</v>
      </c>
      <c r="AS34" s="27"/>
      <c r="AV34" s="18" t="s">
        <v>61</v>
      </c>
    </row>
    <row r="35" spans="1:48" x14ac:dyDescent="0.3">
      <c r="AP35" s="20" t="s">
        <v>61</v>
      </c>
      <c r="AS35" s="27"/>
    </row>
    <row r="36" spans="1:48" x14ac:dyDescent="0.3">
      <c r="AS36" s="27"/>
    </row>
    <row r="37" spans="1:48" x14ac:dyDescent="0.3">
      <c r="AS37" s="27"/>
    </row>
    <row r="38" spans="1:48" x14ac:dyDescent="0.3">
      <c r="AS38" s="27"/>
    </row>
    <row r="39" spans="1:48" x14ac:dyDescent="0.3">
      <c r="AS39" s="27"/>
    </row>
    <row r="40" spans="1:48" x14ac:dyDescent="0.3">
      <c r="AS40" s="27"/>
    </row>
    <row r="41" spans="1:48" x14ac:dyDescent="0.3">
      <c r="AS41" s="27"/>
    </row>
    <row r="42" spans="1:48" x14ac:dyDescent="0.3">
      <c r="AS42" s="27"/>
    </row>
    <row r="43" spans="1:48" x14ac:dyDescent="0.3">
      <c r="AS43" s="27"/>
    </row>
    <row r="45" spans="1:48" x14ac:dyDescent="0.3">
      <c r="N45" s="18" t="s">
        <v>61</v>
      </c>
    </row>
  </sheetData>
  <mergeCells count="44">
    <mergeCell ref="E15:E17"/>
    <mergeCell ref="AZ15:AZ22"/>
    <mergeCell ref="A12:A13"/>
    <mergeCell ref="B12:B13"/>
    <mergeCell ref="C12:C13"/>
    <mergeCell ref="D12:D13"/>
    <mergeCell ref="A15:A22"/>
    <mergeCell ref="B15:B22"/>
    <mergeCell ref="C15:C22"/>
    <mergeCell ref="D15:D22"/>
    <mergeCell ref="E7:E8"/>
    <mergeCell ref="A7:A8"/>
    <mergeCell ref="B7:B8"/>
    <mergeCell ref="C7:C8"/>
    <mergeCell ref="D7:D8"/>
    <mergeCell ref="AV7:AV8"/>
    <mergeCell ref="AA7:AH7"/>
    <mergeCell ref="H7:H8"/>
    <mergeCell ref="I7:J7"/>
    <mergeCell ref="K7:M7"/>
    <mergeCell ref="N7:O7"/>
    <mergeCell ref="P7:Q7"/>
    <mergeCell ref="R7:R8"/>
    <mergeCell ref="S7:S8"/>
    <mergeCell ref="T7:W7"/>
    <mergeCell ref="X7:X8"/>
    <mergeCell ref="Y7:Y8"/>
    <mergeCell ref="Z7:Z8"/>
    <mergeCell ref="A3:AZ3"/>
    <mergeCell ref="A2:AZ2"/>
    <mergeCell ref="A4:AZ4"/>
    <mergeCell ref="A5:AZ5"/>
    <mergeCell ref="A24:W24"/>
    <mergeCell ref="F7:G7"/>
    <mergeCell ref="AW7:AZ7"/>
    <mergeCell ref="AA24:AG24"/>
    <mergeCell ref="AI24:AN24"/>
    <mergeCell ref="AQ24:AR24"/>
    <mergeCell ref="AV24:AZ24"/>
    <mergeCell ref="AI7:AO7"/>
    <mergeCell ref="AP7:AP8"/>
    <mergeCell ref="AQ7:AQ8"/>
    <mergeCell ref="AR7:AR8"/>
    <mergeCell ref="AS7:AS8"/>
  </mergeCells>
  <pageMargins left="1.4586614170000001" right="0.70866141732283505" top="0.74803149606299202" bottom="0.74803149606299202" header="0.31496062992126" footer="0.31496062992126"/>
  <pageSetup paperSize="5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Contoh Kertas Kerja BMD 2018</vt:lpstr>
      <vt:lpstr>'Contoh Kertas Kerja BMD 2018'!Print_Area</vt:lpstr>
      <vt:lpstr>'Contoh Kertas Kerja BMD 2018'!Print_Titles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DPKD Kota Serang2</dc:creator>
  <cp:lastModifiedBy>ismail - [2010]</cp:lastModifiedBy>
  <cp:lastPrinted>2018-08-27T10:24:19Z</cp:lastPrinted>
  <dcterms:created xsi:type="dcterms:W3CDTF">2018-01-29T08:12:11Z</dcterms:created>
  <dcterms:modified xsi:type="dcterms:W3CDTF">2018-08-27T10:44:43Z</dcterms:modified>
</cp:coreProperties>
</file>