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165" windowWidth="12240" windowHeight="7305" tabRatio="716"/>
  </bookViews>
  <sheets>
    <sheet name="2019" sheetId="104" r:id="rId1"/>
  </sheets>
  <definedNames>
    <definedName name="_xlnm.Print_Area" localSheetId="0">'2019'!$A$1:$S$310</definedName>
    <definedName name="_xlnm.Print_Titles" localSheetId="0">'2019'!$6:$9</definedName>
  </definedNames>
  <calcPr calcId="125725" concurrentCalc="0"/>
</workbook>
</file>

<file path=xl/calcChain.xml><?xml version="1.0" encoding="utf-8"?>
<calcChain xmlns="http://schemas.openxmlformats.org/spreadsheetml/2006/main">
  <c r="O300" i="104"/>
  <c r="O17"/>
  <c r="O18"/>
  <c r="O19"/>
  <c r="O20"/>
  <c r="O21"/>
  <c r="O22"/>
  <c r="O23"/>
  <c r="O24"/>
  <c r="O25"/>
  <c r="O28"/>
  <c r="O29"/>
  <c r="O30"/>
  <c r="O32"/>
  <c r="O33"/>
  <c r="O34"/>
  <c r="O35"/>
  <c r="O36"/>
  <c r="O37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8"/>
  <c r="O59"/>
  <c r="O60"/>
  <c r="O61"/>
  <c r="O62"/>
  <c r="O63"/>
  <c r="O64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9"/>
  <c r="O150"/>
  <c r="O151"/>
  <c r="O152"/>
  <c r="O154"/>
  <c r="O155"/>
  <c r="O156"/>
  <c r="O157"/>
  <c r="O159"/>
  <c r="O160"/>
  <c r="O161"/>
  <c r="O163"/>
  <c r="O164"/>
  <c r="O165"/>
  <c r="O166"/>
  <c r="O168"/>
  <c r="O169"/>
  <c r="O170"/>
  <c r="O171"/>
  <c r="O173"/>
  <c r="O174"/>
  <c r="O175"/>
  <c r="O176"/>
  <c r="O177"/>
  <c r="O178"/>
  <c r="O180"/>
  <c r="O181"/>
  <c r="O182"/>
  <c r="O184"/>
  <c r="O185"/>
  <c r="O186"/>
  <c r="O187"/>
  <c r="O188"/>
  <c r="O189"/>
  <c r="O190"/>
  <c r="O192"/>
  <c r="O193"/>
  <c r="O194"/>
  <c r="O195"/>
  <c r="O196"/>
  <c r="O197"/>
  <c r="O198"/>
  <c r="O199"/>
  <c r="O200"/>
  <c r="O201"/>
  <c r="O202"/>
  <c r="O204"/>
  <c r="O205"/>
  <c r="O206"/>
  <c r="O207"/>
  <c r="O208"/>
  <c r="O209"/>
  <c r="O211"/>
  <c r="O212"/>
  <c r="O213"/>
  <c r="O215"/>
  <c r="O216"/>
  <c r="O217"/>
  <c r="O218"/>
  <c r="O219"/>
  <c r="O221"/>
  <c r="O222"/>
  <c r="O223"/>
  <c r="O224"/>
  <c r="O225"/>
  <c r="O226"/>
  <c r="O227"/>
  <c r="O228"/>
  <c r="O230"/>
  <c r="O231"/>
  <c r="O232"/>
  <c r="O233"/>
  <c r="O234"/>
  <c r="O235"/>
  <c r="O236"/>
  <c r="O237"/>
  <c r="O238"/>
  <c r="O239"/>
  <c r="O241"/>
  <c r="O242"/>
  <c r="O243"/>
  <c r="O244"/>
  <c r="O246"/>
  <c r="O247"/>
  <c r="O248"/>
  <c r="O249"/>
  <c r="O251"/>
  <c r="O252"/>
  <c r="O253"/>
  <c r="O254"/>
  <c r="O255"/>
  <c r="O257"/>
  <c r="O258"/>
  <c r="O260"/>
  <c r="O261"/>
  <c r="O262"/>
  <c r="O263"/>
  <c r="O264"/>
  <c r="O265"/>
  <c r="O267"/>
  <c r="O268"/>
  <c r="O269"/>
  <c r="O270"/>
  <c r="O272"/>
  <c r="O273"/>
  <c r="O274"/>
  <c r="O275"/>
  <c r="O277"/>
  <c r="O278"/>
  <c r="O279"/>
  <c r="O280"/>
  <c r="O281"/>
  <c r="O282"/>
  <c r="O284"/>
  <c r="O286"/>
  <c r="O287"/>
  <c r="O288"/>
  <c r="O289"/>
  <c r="O290"/>
  <c r="O291"/>
  <c r="O292"/>
  <c r="O293"/>
  <c r="O294"/>
  <c r="O296"/>
  <c r="O297"/>
  <c r="O298"/>
  <c r="O299"/>
  <c r="O16"/>
  <c r="M202"/>
  <c r="M161"/>
  <c r="M33"/>
  <c r="M34"/>
  <c r="M35"/>
  <c r="M36"/>
  <c r="M37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8"/>
  <c r="M59"/>
  <c r="M60"/>
  <c r="M61"/>
  <c r="M62"/>
  <c r="M63"/>
  <c r="M64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9"/>
  <c r="M150"/>
  <c r="M151"/>
  <c r="M152"/>
  <c r="M154"/>
  <c r="M155"/>
  <c r="M156"/>
  <c r="M157"/>
  <c r="M159"/>
  <c r="M160"/>
  <c r="M163"/>
  <c r="M164"/>
  <c r="M165"/>
  <c r="M166"/>
  <c r="M168"/>
  <c r="M169"/>
  <c r="M170"/>
  <c r="M171"/>
  <c r="M173"/>
  <c r="M174"/>
  <c r="M175"/>
  <c r="M176"/>
  <c r="M177"/>
  <c r="M178"/>
  <c r="M180"/>
  <c r="M181"/>
  <c r="M182"/>
  <c r="M184"/>
  <c r="M185"/>
  <c r="M186"/>
  <c r="M187"/>
  <c r="M188"/>
  <c r="M189"/>
  <c r="M190"/>
  <c r="M192"/>
  <c r="M193"/>
  <c r="M194"/>
  <c r="M195"/>
  <c r="M196"/>
  <c r="M197"/>
  <c r="M198"/>
  <c r="M199"/>
  <c r="M200"/>
  <c r="M201"/>
  <c r="M204"/>
  <c r="M205"/>
  <c r="M206"/>
  <c r="M207"/>
  <c r="M208"/>
  <c r="M209"/>
  <c r="M211"/>
  <c r="M212"/>
  <c r="M215"/>
  <c r="M216"/>
  <c r="M217"/>
  <c r="M218"/>
  <c r="M219"/>
  <c r="M221"/>
  <c r="M222"/>
  <c r="M223"/>
  <c r="M224"/>
  <c r="M225"/>
  <c r="M226"/>
  <c r="M227"/>
  <c r="M228"/>
  <c r="M230"/>
  <c r="M231"/>
  <c r="M232"/>
  <c r="M233"/>
  <c r="M234"/>
  <c r="M235"/>
  <c r="M236"/>
  <c r="M237"/>
  <c r="M238"/>
  <c r="M239"/>
  <c r="M241"/>
  <c r="M242"/>
  <c r="M243"/>
  <c r="M244"/>
  <c r="M246"/>
  <c r="M247"/>
  <c r="M248"/>
  <c r="M249"/>
  <c r="M251"/>
  <c r="M252"/>
  <c r="M253"/>
  <c r="M254"/>
  <c r="M255"/>
  <c r="M257"/>
  <c r="M258"/>
  <c r="M260"/>
  <c r="M261"/>
  <c r="M262"/>
  <c r="M263"/>
  <c r="M264"/>
  <c r="M265"/>
  <c r="M267"/>
  <c r="M268"/>
  <c r="M269"/>
  <c r="M270"/>
  <c r="M272"/>
  <c r="M273"/>
  <c r="M274"/>
  <c r="M275"/>
  <c r="M277"/>
  <c r="M278"/>
  <c r="M279"/>
  <c r="M280"/>
  <c r="M281"/>
  <c r="M282"/>
  <c r="M284"/>
  <c r="M286"/>
  <c r="M287"/>
  <c r="M288"/>
  <c r="M289"/>
  <c r="M290"/>
  <c r="M291"/>
  <c r="M292"/>
  <c r="M293"/>
  <c r="M294"/>
  <c r="M296"/>
  <c r="M297"/>
  <c r="M298"/>
  <c r="M299"/>
  <c r="M300"/>
  <c r="M32"/>
  <c r="M30"/>
  <c r="M29"/>
  <c r="M16"/>
  <c r="M18"/>
  <c r="M19"/>
  <c r="M20"/>
  <c r="M21"/>
  <c r="M22"/>
  <c r="M23"/>
  <c r="M24"/>
  <c r="M25"/>
  <c r="M17"/>
  <c r="H246"/>
  <c r="I246"/>
  <c r="K246"/>
  <c r="N246"/>
  <c r="P246"/>
  <c r="L16"/>
  <c r="O12"/>
  <c r="P12"/>
  <c r="H296"/>
  <c r="I296"/>
  <c r="J296"/>
  <c r="K296"/>
  <c r="L296"/>
  <c r="N296"/>
  <c r="P296"/>
  <c r="H286"/>
  <c r="I286"/>
  <c r="J286"/>
  <c r="K286"/>
  <c r="L286"/>
  <c r="N286"/>
  <c r="P286"/>
  <c r="I277"/>
  <c r="J277"/>
  <c r="K277"/>
  <c r="L277"/>
  <c r="N277"/>
  <c r="P277"/>
  <c r="H267"/>
  <c r="I267"/>
  <c r="J267"/>
  <c r="K267"/>
  <c r="N267"/>
  <c r="P267"/>
  <c r="H241"/>
  <c r="I241"/>
  <c r="J241"/>
  <c r="K241"/>
  <c r="L241"/>
  <c r="N241"/>
  <c r="P241"/>
  <c r="H192"/>
  <c r="I192"/>
  <c r="J192"/>
  <c r="K192"/>
  <c r="N192"/>
  <c r="H184"/>
  <c r="I184"/>
  <c r="J184"/>
  <c r="K184"/>
  <c r="L184"/>
  <c r="N184"/>
  <c r="H180"/>
  <c r="I180"/>
  <c r="J180"/>
  <c r="K180"/>
  <c r="K14"/>
  <c r="L180"/>
  <c r="N180"/>
  <c r="I39"/>
  <c r="J39"/>
  <c r="K39"/>
  <c r="N39"/>
  <c r="H32"/>
  <c r="I32"/>
  <c r="J32"/>
  <c r="K32"/>
  <c r="L32"/>
  <c r="N32"/>
  <c r="H28"/>
  <c r="I28"/>
  <c r="J28"/>
  <c r="K28"/>
  <c r="L28"/>
  <c r="M28"/>
  <c r="N28"/>
  <c r="H16"/>
  <c r="I16"/>
  <c r="J16"/>
  <c r="K16"/>
  <c r="N16"/>
  <c r="P16"/>
  <c r="P298"/>
  <c r="P299"/>
  <c r="P297"/>
  <c r="P288"/>
  <c r="P289"/>
  <c r="P290"/>
  <c r="P291"/>
  <c r="P292"/>
  <c r="P293"/>
  <c r="P294"/>
  <c r="P287"/>
  <c r="P284"/>
  <c r="P279"/>
  <c r="P281"/>
  <c r="P282"/>
  <c r="P280"/>
  <c r="P278"/>
  <c r="P273"/>
  <c r="P274"/>
  <c r="P275"/>
  <c r="P272"/>
  <c r="P268"/>
  <c r="P270"/>
  <c r="P269"/>
  <c r="P260"/>
  <c r="P262"/>
  <c r="P263"/>
  <c r="P264"/>
  <c r="P265"/>
  <c r="P261"/>
  <c r="P258"/>
  <c r="P257"/>
  <c r="P251"/>
  <c r="P253"/>
  <c r="P254"/>
  <c r="P255"/>
  <c r="P252"/>
  <c r="P247"/>
  <c r="P249"/>
  <c r="P248"/>
  <c r="P243"/>
  <c r="P244"/>
  <c r="P242"/>
  <c r="P230"/>
  <c r="P232"/>
  <c r="P233"/>
  <c r="P234"/>
  <c r="P235"/>
  <c r="P236"/>
  <c r="P237"/>
  <c r="P238"/>
  <c r="P239"/>
  <c r="P231"/>
  <c r="P221"/>
  <c r="P223"/>
  <c r="P224"/>
  <c r="P225"/>
  <c r="P226"/>
  <c r="P227"/>
  <c r="P228"/>
  <c r="P222"/>
  <c r="P216"/>
  <c r="P218"/>
  <c r="P219"/>
  <c r="P217"/>
  <c r="P215"/>
  <c r="P213"/>
  <c r="P211"/>
  <c r="P212"/>
  <c r="P204"/>
  <c r="P206"/>
  <c r="P207"/>
  <c r="P208"/>
  <c r="P209"/>
  <c r="P205"/>
  <c r="P193"/>
  <c r="P192"/>
  <c r="P195"/>
  <c r="P196"/>
  <c r="P197"/>
  <c r="P198"/>
  <c r="P199"/>
  <c r="P200"/>
  <c r="P201"/>
  <c r="P202"/>
  <c r="P194"/>
  <c r="P186"/>
  <c r="P187"/>
  <c r="P188"/>
  <c r="P189"/>
  <c r="P190"/>
  <c r="P185"/>
  <c r="P184"/>
  <c r="P182"/>
  <c r="P181"/>
  <c r="P180"/>
  <c r="P173"/>
  <c r="P175"/>
  <c r="P176"/>
  <c r="P177"/>
  <c r="P178"/>
  <c r="P174"/>
  <c r="P170"/>
  <c r="P171"/>
  <c r="P169"/>
  <c r="P168"/>
  <c r="P165"/>
  <c r="P166"/>
  <c r="P164"/>
  <c r="P163"/>
  <c r="P161"/>
  <c r="P160"/>
  <c r="P155"/>
  <c r="P156"/>
  <c r="P157"/>
  <c r="P154"/>
  <c r="P151"/>
  <c r="P152"/>
  <c r="P150"/>
  <c r="P149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61"/>
  <c r="P62"/>
  <c r="P63"/>
  <c r="P64"/>
  <c r="P60"/>
  <c r="P59"/>
  <c r="P58"/>
  <c r="P44"/>
  <c r="P45"/>
  <c r="P46"/>
  <c r="P47"/>
  <c r="P48"/>
  <c r="P49"/>
  <c r="P50"/>
  <c r="P51"/>
  <c r="P52"/>
  <c r="P53"/>
  <c r="P54"/>
  <c r="P55"/>
  <c r="P56"/>
  <c r="P43"/>
  <c r="P42"/>
  <c r="P41"/>
  <c r="P40"/>
  <c r="P34"/>
  <c r="P35"/>
  <c r="P36"/>
  <c r="P37"/>
  <c r="P33"/>
  <c r="P32"/>
  <c r="P30"/>
  <c r="P29"/>
  <c r="P18"/>
  <c r="P19"/>
  <c r="P20"/>
  <c r="P21"/>
  <c r="P22"/>
  <c r="P23"/>
  <c r="P24"/>
  <c r="P25"/>
  <c r="P17"/>
  <c r="K149"/>
  <c r="K66"/>
  <c r="K59"/>
  <c r="K42"/>
  <c r="K268"/>
  <c r="K251"/>
  <c r="K221"/>
  <c r="K216"/>
  <c r="K211"/>
  <c r="K204"/>
  <c r="K193"/>
  <c r="G230"/>
  <c r="P159"/>
  <c r="P39"/>
  <c r="P14"/>
  <c r="P28"/>
  <c r="I14"/>
  <c r="K10"/>
  <c r="K300"/>
  <c r="G286"/>
  <c r="G296"/>
  <c r="G28"/>
  <c r="G16"/>
  <c r="G32"/>
  <c r="G180"/>
  <c r="G184"/>
  <c r="G260"/>
  <c r="Q264"/>
  <c r="P259"/>
  <c r="Q261"/>
  <c r="Q262"/>
  <c r="Q263"/>
  <c r="Q265"/>
  <c r="P229"/>
  <c r="Q231"/>
  <c r="Q232"/>
  <c r="Q233"/>
  <c r="Q234"/>
  <c r="Q235"/>
  <c r="Q236"/>
  <c r="Q237"/>
  <c r="Q238"/>
  <c r="P172"/>
  <c r="Q174"/>
  <c r="Q175"/>
  <c r="Q176"/>
  <c r="Q177"/>
  <c r="Q178"/>
  <c r="G173"/>
  <c r="Q173"/>
  <c r="Q260"/>
  <c r="Q230"/>
  <c r="G168"/>
  <c r="Q168"/>
  <c r="Q171"/>
  <c r="P162"/>
  <c r="Q164"/>
  <c r="Q165"/>
  <c r="Q166"/>
  <c r="P167"/>
  <c r="Q169"/>
  <c r="Q170"/>
  <c r="G163"/>
  <c r="Q163"/>
  <c r="Q147"/>
  <c r="G42"/>
  <c r="P26"/>
  <c r="P27"/>
  <c r="Q29"/>
  <c r="Q30"/>
  <c r="P31"/>
  <c r="Q33"/>
  <c r="Q34"/>
  <c r="Q35"/>
  <c r="Q36"/>
  <c r="Q37"/>
  <c r="P38"/>
  <c r="Q40"/>
  <c r="Q41"/>
  <c r="Q43"/>
  <c r="Q44"/>
  <c r="Q45"/>
  <c r="Q46"/>
  <c r="Q47"/>
  <c r="Q48"/>
  <c r="Q49"/>
  <c r="Q50"/>
  <c r="Q51"/>
  <c r="Q52"/>
  <c r="Q53"/>
  <c r="Q54"/>
  <c r="Q55"/>
  <c r="Q56"/>
  <c r="Q58"/>
  <c r="Q60"/>
  <c r="Q61"/>
  <c r="Q62"/>
  <c r="Q63"/>
  <c r="Q64"/>
  <c r="P65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50"/>
  <c r="Q151"/>
  <c r="Q152"/>
  <c r="P153"/>
  <c r="Q154"/>
  <c r="Q155"/>
  <c r="Q156"/>
  <c r="Q157"/>
  <c r="P158"/>
  <c r="Q160"/>
  <c r="Q161"/>
  <c r="Q181"/>
  <c r="Q182"/>
  <c r="P183"/>
  <c r="Q185"/>
  <c r="Q186"/>
  <c r="Q187"/>
  <c r="Q188"/>
  <c r="Q189"/>
  <c r="Q190"/>
  <c r="P191"/>
  <c r="Q194"/>
  <c r="Q195"/>
  <c r="Q196"/>
  <c r="Q197"/>
  <c r="Q198"/>
  <c r="Q199"/>
  <c r="Q200"/>
  <c r="Q201"/>
  <c r="Q202"/>
  <c r="P203"/>
  <c r="Q205"/>
  <c r="Q206"/>
  <c r="Q207"/>
  <c r="Q208"/>
  <c r="Q209"/>
  <c r="P210"/>
  <c r="Q212"/>
  <c r="Q213"/>
  <c r="P214"/>
  <c r="Q215"/>
  <c r="Q217"/>
  <c r="Q218"/>
  <c r="Q219"/>
  <c r="P220"/>
  <c r="Q222"/>
  <c r="Q223"/>
  <c r="Q224"/>
  <c r="Q225"/>
  <c r="Q226"/>
  <c r="Q227"/>
  <c r="Q228"/>
  <c r="P240"/>
  <c r="Q242"/>
  <c r="Q243"/>
  <c r="Q244"/>
  <c r="P245"/>
  <c r="Q248"/>
  <c r="Q249"/>
  <c r="P250"/>
  <c r="Q252"/>
  <c r="Q253"/>
  <c r="Q254"/>
  <c r="Q255"/>
  <c r="P256"/>
  <c r="Q257"/>
  <c r="Q258"/>
  <c r="P266"/>
  <c r="Q269"/>
  <c r="Q270"/>
  <c r="P271"/>
  <c r="Q272"/>
  <c r="Q273"/>
  <c r="Q274"/>
  <c r="Q275"/>
  <c r="P276"/>
  <c r="Q278"/>
  <c r="Q280"/>
  <c r="Q281"/>
  <c r="Q282"/>
  <c r="P283"/>
  <c r="Q284"/>
  <c r="P285"/>
  <c r="Q287"/>
  <c r="Q288"/>
  <c r="Q289"/>
  <c r="Q290"/>
  <c r="Q291"/>
  <c r="Q292"/>
  <c r="Q293"/>
  <c r="Q294"/>
  <c r="P295"/>
  <c r="Q297"/>
  <c r="Q298"/>
  <c r="Q299"/>
  <c r="G279"/>
  <c r="G251"/>
  <c r="Q251"/>
  <c r="G241"/>
  <c r="G216"/>
  <c r="G221"/>
  <c r="G211"/>
  <c r="G204"/>
  <c r="G193"/>
  <c r="G159"/>
  <c r="G149"/>
  <c r="Q149"/>
  <c r="G66"/>
  <c r="G59"/>
  <c r="G39"/>
  <c r="G277"/>
  <c r="G192"/>
  <c r="Q42"/>
  <c r="Q211"/>
  <c r="Q279"/>
  <c r="Q204"/>
  <c r="Q159"/>
  <c r="Q216"/>
  <c r="Q59"/>
  <c r="Q221"/>
  <c r="Q193"/>
  <c r="Q184"/>
  <c r="Q296"/>
  <c r="Q286"/>
  <c r="Q241"/>
  <c r="Q180"/>
  <c r="Q66"/>
  <c r="Q32"/>
  <c r="G268"/>
  <c r="G267"/>
  <c r="G14"/>
  <c r="Q268"/>
  <c r="Q277"/>
  <c r="Q39"/>
  <c r="Q192"/>
  <c r="Q28"/>
  <c r="G247"/>
  <c r="G246"/>
  <c r="Q267"/>
  <c r="Q247"/>
  <c r="Q246"/>
  <c r="Q25"/>
  <c r="Q24"/>
  <c r="Q23"/>
  <c r="Q22"/>
  <c r="Q21"/>
  <c r="Q20"/>
  <c r="Q19"/>
  <c r="Q18"/>
  <c r="Q17"/>
  <c r="Q12"/>
  <c r="Q16"/>
  <c r="G300"/>
  <c r="G10"/>
  <c r="Q14"/>
  <c r="P300"/>
  <c r="O10"/>
  <c r="P10"/>
  <c r="Q10"/>
</calcChain>
</file>

<file path=xl/sharedStrings.xml><?xml version="1.0" encoding="utf-8"?>
<sst xmlns="http://schemas.openxmlformats.org/spreadsheetml/2006/main" count="642" uniqueCount="389">
  <si>
    <t>Program Pelayanan Administrasi Perkantoran</t>
  </si>
  <si>
    <t>KODE REKENING</t>
  </si>
  <si>
    <t>JUMLAH</t>
  </si>
  <si>
    <t>NO.</t>
  </si>
  <si>
    <t>BELANJA LANGSUNG</t>
  </si>
  <si>
    <t>BELANJA TIDAK LANGSUNG</t>
  </si>
  <si>
    <t>1. 03. 1. 03. 01. 01. 00. 00</t>
  </si>
  <si>
    <t>Perencanaan pembangunan jalan</t>
  </si>
  <si>
    <t>Survei kontur jalan dan jembatan</t>
  </si>
  <si>
    <t>Pembangunan jalan</t>
  </si>
  <si>
    <t>Perencanaan pembangunan jembatan</t>
  </si>
  <si>
    <t>Pembangunan jembatan</t>
  </si>
  <si>
    <t>Pemberdayaan petani pemakai air</t>
  </si>
  <si>
    <t>Peningkatan pembersihan dan pengerukan sungai/kali</t>
  </si>
  <si>
    <t>BELANJA</t>
  </si>
  <si>
    <t>URAIAN</t>
  </si>
  <si>
    <t>ANGGARAN</t>
  </si>
  <si>
    <t>Pengadaan peralatan dan perlengkapan bengkel alat-alat berat</t>
  </si>
  <si>
    <t>Rehabilitasi/pemeliharaan alat-alat berat</t>
  </si>
  <si>
    <t>KET</t>
  </si>
  <si>
    <t>Bop</t>
  </si>
  <si>
    <t>SISA ANGGARAN</t>
  </si>
  <si>
    <t>%</t>
  </si>
  <si>
    <t>KEUANGAN</t>
  </si>
  <si>
    <t>LAPORAN REKAPITULASI KEMAJUAN PELAKSANAAN KEGIATAN SATUAN KERJA PERANGKAT DAERAH</t>
  </si>
  <si>
    <t>Bulan :</t>
  </si>
  <si>
    <t>Triwulan :</t>
  </si>
  <si>
    <t xml:space="preserve">Kepala Dinas Pekerjaan Umum </t>
  </si>
  <si>
    <t>DINAS PEKERJAAN UMUM DAN PENATAAN RUANG KOTA SERANG</t>
  </si>
  <si>
    <t>BOP</t>
  </si>
  <si>
    <t>Pengadaan alat-alat ukur dan bahan labolatorium kebinamargaan</t>
  </si>
  <si>
    <t>Survey dan Pemetaan</t>
  </si>
  <si>
    <t>dan Penataan Ruang Kota Serang</t>
  </si>
  <si>
    <t>Ir. M.RIDWAN,MM</t>
  </si>
  <si>
    <t>NIP. 19630801 199403 1 005</t>
  </si>
  <si>
    <t xml:space="preserve">Bop </t>
  </si>
  <si>
    <t>56</t>
  </si>
  <si>
    <t>57</t>
  </si>
  <si>
    <t>58</t>
  </si>
  <si>
    <t>1.03 . 1.11.03 . 01</t>
  </si>
  <si>
    <t>1.03 . 1.11.03 . 01 . 001</t>
  </si>
  <si>
    <t>Pelayanan Administrasi Perkantoran</t>
  </si>
  <si>
    <t>1.03 . 1.11.03 . 01 . 002</t>
  </si>
  <si>
    <t>Pemeliharaan Sarana dan Prasarana Kantor</t>
  </si>
  <si>
    <t>Rehabilitasi gedung kantor/rumah dinas/rumah jabatan</t>
  </si>
  <si>
    <t>Peningkatan Kapasitas Aparatur</t>
  </si>
  <si>
    <t>Penyediaan Dokumentasi, Informatika dan Komunikasi OPD</t>
  </si>
  <si>
    <t>Pengelolaan Barang Milik Daerah</t>
  </si>
  <si>
    <t>Penyediaan Makanan dan Minuman</t>
  </si>
  <si>
    <t>Rapat-Rapat Kordinasi dan Konsultasi Dalam dan Luar Daerah</t>
  </si>
  <si>
    <t>1.03 . 1.11.03 . 01 . 004</t>
  </si>
  <si>
    <t>1.03 . 1.11.03 . 01 . 003</t>
  </si>
  <si>
    <t>1.03 . 1.11.03 . 01 . 009</t>
  </si>
  <si>
    <t>1.03 . 1.11.03 . 01 . 010</t>
  </si>
  <si>
    <t>1.03 . 1.11.03 . 01 . 011</t>
  </si>
  <si>
    <t>1.03 . 1.11.03 . 01 . 012</t>
  </si>
  <si>
    <t>1.03 . 1.11.03 . 01 . 013</t>
  </si>
  <si>
    <t>Tahun Anggaran 2019</t>
  </si>
  <si>
    <t>1.03 . 1.11.03 . 02</t>
  </si>
  <si>
    <t>1.03 . 1.11.03 . 02 . 001</t>
  </si>
  <si>
    <t>Program Pengelolaan dan Pelaporan Keuangan</t>
  </si>
  <si>
    <t>Penyusunan Pelaporan Keuangan Triwulanan dan Semesteran</t>
  </si>
  <si>
    <t>Penyusunan Pelaporan Keuangan Akhir Tahun</t>
  </si>
  <si>
    <t>1.03 . 1.11.03 . 03</t>
  </si>
  <si>
    <t>1.03 . 1.11.03 . 03 . 001</t>
  </si>
  <si>
    <t>13</t>
  </si>
  <si>
    <t>14</t>
  </si>
  <si>
    <t>15</t>
  </si>
  <si>
    <t>16</t>
  </si>
  <si>
    <t>PROGRAM PENINGKATAN PERENCANAAN, PENGENDALIAN DAN PELAPORAN CAPAIAN KINERJA</t>
  </si>
  <si>
    <t>Penyusunan Dokumen Perencanaan Perangkat Daerah</t>
  </si>
  <si>
    <t>Penyusunan Rencana Kerja dan Anggaran Perangkat Daerah</t>
  </si>
  <si>
    <t>Pengendalian dan Evaluasi Kinerja</t>
  </si>
  <si>
    <t>Penyusunan Pelaporan Capaian Kinerja Tahunan Perangkat Daerah</t>
  </si>
  <si>
    <t>Penyusunan Data dan Profil Perangkat Daerah</t>
  </si>
  <si>
    <t>PROGRAM PEMBANGUNAN JALAN DAN JEMBATAN</t>
  </si>
  <si>
    <t>Pembangunan Jalan dan jembatan Pedesaan</t>
  </si>
  <si>
    <t>1.03 . 1.11.03 . 11</t>
  </si>
  <si>
    <t>1.03 . 1.03.01 . 11 . 001</t>
  </si>
  <si>
    <t>Belanja Jasa Konsultansi Pengawasan Peningkatan Jalan Jakung - Gedeg</t>
  </si>
  <si>
    <t>Peningkatan Jalan Nyapah - Silebu</t>
  </si>
  <si>
    <t>Peningkatan Jalan KPW Banten Lama</t>
  </si>
  <si>
    <t>Belanja Jasa Konsultansi Pengawasan Peningkatan Jalan Nyapah - Silebu</t>
  </si>
  <si>
    <t>Peningkatan Jalan Jakung - Gedeg</t>
  </si>
  <si>
    <t>Belanja Jasa Konsultansi Pengawasan Peningkatan Jalan KPW Banten Lama</t>
  </si>
  <si>
    <t>Peningkatan Jl.Khozin - Jl.Bhayangkara</t>
  </si>
  <si>
    <t>Belanja Jasa Konsultansi  Pengawasan Peningkatan Jl.Khozin -Jl.Bhayangkara</t>
  </si>
  <si>
    <t>Penataan Jalan Terowongan Terondol TBL</t>
  </si>
  <si>
    <t>Rehabilitasi Jalan Lingkungan Pasar Rau Terminal Cangkring</t>
  </si>
  <si>
    <t>Pengawasan Penataan Jalan Terowongan Terondol TBL &amp; Rehabilitasi Jalan LingkunganPasar Rau Terminal</t>
  </si>
  <si>
    <t>Belanja Jasa Konsultansi Pengawasan Struktur Jalan Kasemen - Priyayi (DAK)</t>
  </si>
  <si>
    <t>Belanja Jasa Konsultansi Pengawasan Jalan Silebu - Ampel (DAK)</t>
  </si>
  <si>
    <t>1.03 . 1.03.01 . 11 . 002</t>
  </si>
  <si>
    <t>1.03 . 1.03.01 . 11 . 003</t>
  </si>
  <si>
    <t>1.03 . 1.03.01 . 11 . 004</t>
  </si>
  <si>
    <t>1.03 . 1.03.01 . 11 . 005</t>
  </si>
  <si>
    <t xml:space="preserve"> Pembangunan Jembatan Gantung Kp. Baru</t>
  </si>
  <si>
    <t>Belanja Jasa Konsultansi Pengawasan Pembangunan Jembatan Gantung Kp. Baru</t>
  </si>
  <si>
    <t>Rehab Jembatan Kaujon Mesjid Kuno</t>
  </si>
  <si>
    <t>Pengawasan Rehabilitasi Jembatan Rehab Jembatan Kaujon Mesjid Kuno</t>
  </si>
  <si>
    <t>1.03 . 1.03.01 . 11 . 006</t>
  </si>
  <si>
    <t>Peningkatan Jalan Poros Kp. KarangdawaTimur Kel. Pancur Kec. Taktakan</t>
  </si>
  <si>
    <t>Pengawasan Peningkatan  Jalan Poros Kp.Karangdawa Timur Kel. Pancur  Kec. Taktakan</t>
  </si>
  <si>
    <t>Peningkatan  Jalan Poros Kp. Perahmatan Kel. Cilowong Kec. Taktakan</t>
  </si>
  <si>
    <t>Pengawasan Peningkatan  Jalan Poros Kp.Perahmatan Kel. Cilowong Kec. Taktakan</t>
  </si>
  <si>
    <t>Peningkatan  Jalan Poros Ciwiru - Sibera Cipete Kec. Curug</t>
  </si>
  <si>
    <t>Pengawasan Peningkatan  Jalan Poros Ciwiru- Sibera Kel. Cipete Kec. Curug</t>
  </si>
  <si>
    <t>Peningkatan  Jalan Poros Kebon Sawi Pedali Kel. Pabuaran Kec. Walantaka</t>
  </si>
  <si>
    <t>Pengawasan Peningkatan  Jalan Poros Kebon Sawi Pedali Kel. Pabuaran Kec. Walantaka</t>
  </si>
  <si>
    <t>Peningkatan  Jalan Poros Cipugur - Ciwuni Pabuaran</t>
  </si>
  <si>
    <t>Pengawasan Peningkatan  Jalan Poros Cipugur - Ciwuni Pabuaran</t>
  </si>
  <si>
    <t>Peningkatan  Jalan Poros Ciwiru - Cirungge Cigoong</t>
  </si>
  <si>
    <t>Pengawasan Peningkatan  Jalan Poros Ciwiru - Cirungge  Cigoong</t>
  </si>
  <si>
    <t xml:space="preserve"> Peningkatan  Jalan Poros Cilingsir Tegal Sari</t>
  </si>
  <si>
    <t>Pengawasan Peningkatan  Jalan Poros Cilingsir Tegal Sari</t>
  </si>
  <si>
    <t>Peningkatan  Jalan Poros Kp. Jabang Bayi Kasemen</t>
  </si>
  <si>
    <t>Pengawasan Peningkatan  Jalan Poros Kp.Jabang Bayi Kel. Kasemen</t>
  </si>
  <si>
    <t>Peningkatan  Jalan Poros Magelaran Cilik Kasunyatan</t>
  </si>
  <si>
    <t>Peningkatan  Jalan Poros KP. Limpar Akses SMAN 7 Kota Serang</t>
  </si>
  <si>
    <t>Peningkatan  Jalan Poros Legok -Cibuntung Pancalaksana</t>
  </si>
  <si>
    <t>Peningkatan  Jalan Poros Kp. Tanengko - Gelam</t>
  </si>
  <si>
    <t>Pengawasan Peningkatan Jalan Poros Legok - Cibuntung Pancalaksana dan  Kp. Tanengko Gelam</t>
  </si>
  <si>
    <t>Pengawasan Peningkatan  Jalan Poros Magelaran Cilik  Kasunyatan dan Jalan Poros KP. Limpar Akses SMAN 7 Kota Serang</t>
  </si>
  <si>
    <t>Peningkatan  Jalan Poros Lipacing Sukawana</t>
  </si>
  <si>
    <t>Peningkatan  Jalan Poros Winong - Ipik Kec. Cipocok Jaya</t>
  </si>
  <si>
    <t>Pengawasan Peningkatan   Jalan Poros Lipacing Sukawana dan Jalan Poros Winong -Ipik</t>
  </si>
  <si>
    <t>Peningkatan  Jalan Poros Kp. Pasuluhan</t>
  </si>
  <si>
    <t>Peningkatan  Jalan Poros Kp. Gadaraha -</t>
  </si>
  <si>
    <t>Pengawasan Peningkatan Jalan Poros Kp.Pasuluhan dan Jalan Poros Kp. Gadaraha -Curug Manis</t>
  </si>
  <si>
    <t>Peningkatan  Jalan Poros Kp. Tegal Dawa Margaluyu</t>
  </si>
  <si>
    <t>Pengawasan Peningkatan Jalan Poros KpDukuh Raden Walantaka dan Jalan Poros Kp.Tegal Dawa Margaluyu</t>
  </si>
  <si>
    <t>Peningkatan  Jalan Poros Bendung -Cibomo Bendung</t>
  </si>
  <si>
    <t>Peningkatan Jalan Poros Kp. Sukalela - Pasar Kalodran Pasuluhan</t>
  </si>
  <si>
    <t>Pengawasan Peningkatan Jalan Poros Bendung - Cibomo Bendung dan Jalan Poros Kp. Sukalela - Pasar Kalodran Pasuluhan</t>
  </si>
  <si>
    <t>Peningkatan  Jalan Poros Kp. Dukuh Raden Walantaka</t>
  </si>
  <si>
    <t>Pembangunan Jalan Poros Kubang -Cilowong</t>
  </si>
  <si>
    <t>Pembangunan Jalan Poros Kp.Baros Taktakan</t>
  </si>
  <si>
    <t>Pengawasan Pembangunan Jalan Poros Kubang - cilowong &amp; Kp.Baros Tktkn</t>
  </si>
  <si>
    <t>Pembangunan Jalan Poros Cibendung</t>
  </si>
  <si>
    <t>Pengawasan Pembangunan Jalan Poros Cibendung</t>
  </si>
  <si>
    <t>Pembangunan Jalan Poros Cilandak - Bojong</t>
  </si>
  <si>
    <t>Pembangunan Jalan Poros Kp. Got - Lialang</t>
  </si>
  <si>
    <t>Pengawasan Pembangunan Jalan Poros Cilandak - Bojong &amp; Kp. Got - Lialang</t>
  </si>
  <si>
    <t>Pembangunan Jalan Poros Kp.Lebak Jero Kel.Taman Baru</t>
  </si>
  <si>
    <t>Pengawasan Pembangunan Jalan Poros Kp.Lebak Jero Kel.Taman Baru</t>
  </si>
  <si>
    <t>Pembangunan Jalan Poros Ciayam - Ciemas Pancalaksana</t>
  </si>
  <si>
    <t>Pembangunan Jalan Poros Jagabaya - Kedayon Kemanisan</t>
  </si>
  <si>
    <t>Pengawasan Pembangunan Jalan Poros Ciayam - Ciemas Pancalaksana &amp; Jagabaya - Kedayon Kemanisan</t>
  </si>
  <si>
    <t>Pembangunan Jalan Poros Kp.Kebon Jati - Sandian Kel.Kemanisan</t>
  </si>
  <si>
    <t>Pembangunan Jalan Poros Kp. Jengkol - Cikoneng</t>
  </si>
  <si>
    <t>Pengawasan Pembangunan Jalan Poros Kp.Kebon Jati - Sandian Kel.Kemanisan &amp; Kp.Jengkol - Cikoneng</t>
  </si>
  <si>
    <t>Pembangunan Jalan Poros Jagarayu Kandang Kurung Kalang anyar</t>
  </si>
  <si>
    <t>Pembangunan Jalan Poros Jagarayu Tanengko</t>
  </si>
  <si>
    <t>Pengawasan Pembangunan Jalan Poros Jagarayu - Kandang Kurung Kalang anyar &amp;Jagarayu - Tanengko</t>
  </si>
  <si>
    <t>Pengawasan Pembangunan Jalan Poros Jagarayu Lor - Jagarayu &amp; Bangunan Pelengkap Jalan Jelupang Sewor</t>
  </si>
  <si>
    <t>Pembangunan Jalan Poros Jagarayu Lor -Jagarayu</t>
  </si>
  <si>
    <t>Pembangunan Bangunan Pelengkap Jalan Jelupang Sewor Kel,Banjarsari</t>
  </si>
  <si>
    <t>Pembangunan Jalan Poros Kp. Kepuren</t>
  </si>
  <si>
    <t>Pembangunan Jalan Poros Kampung Kiara Kec. Walantaka</t>
  </si>
  <si>
    <t>Pengawasan Pembangunan Jalan Poros Kampung Kiara Kec. Walantaka &amp; Kp.Kepuren</t>
  </si>
  <si>
    <t>Pembangunan Jalan Poros Kp. CIbeo - Kp Legok Kel. Pancalaksana</t>
  </si>
  <si>
    <t>Pembangunan Jalan Poros Kp. Kareo Kel. Tinggar - Kp. Pabuaran</t>
  </si>
  <si>
    <t>Pembangunan Jalan Poros Kp. Balebatu Lialang</t>
  </si>
  <si>
    <t>Pembangunan Jalan Poros Tembus Pekijing</t>
  </si>
  <si>
    <t>Pengawasan Pembangunan Jalan Poros  Kp Balebatu Lialang &amp;  Tembus Pekijing</t>
  </si>
  <si>
    <t xml:space="preserve"> Pembangunan Jalan Poros Kp. Buah Laler</t>
  </si>
  <si>
    <t>Pembangunan Jalan Poros Kp. Taman Baru</t>
  </si>
  <si>
    <t>Pengawasan Pembangunan Jalas Poros Kp. Buah Laler &amp;  Kp. Taman Baru</t>
  </si>
  <si>
    <t>Pembangunan Jalan Poros Sukalila Beberan</t>
  </si>
  <si>
    <t>Pembangunan Jalas Poros Puma Bakrti -Gruguy</t>
  </si>
  <si>
    <t>Pengawasan Pembangunan Jalan Poros Purna Bakti - Gruguy &amp; Sukalila Beberan</t>
  </si>
  <si>
    <t>Pembangunan Jalan Poros Kp Majalawang Kec. Taktakan</t>
  </si>
  <si>
    <t>Pembangunan Jalan Poros Sempu - Banten Girang</t>
  </si>
  <si>
    <t>Pengawasan Pembangunan Jalan Poros Sempu - Banten Girang</t>
  </si>
  <si>
    <t>Peningkatan Jalan Akses Terminal Kepandean</t>
  </si>
  <si>
    <t>Pengawasan Peningkatan Jalan Akses Terminal Kepandean</t>
  </si>
  <si>
    <t>Peningkatan jalan Pabuaran - kareo</t>
  </si>
  <si>
    <t>Peningkatan Jalan Jengkol - cikoneng</t>
  </si>
  <si>
    <t>Pengawasan Jalan  jalan Pabuaran - kareo dan Jalan Jengkol - cikoneng</t>
  </si>
  <si>
    <t>1.03 . 1.03.01 . 11 . 008</t>
  </si>
  <si>
    <t>DED Jalan Poros 2 paket x 100 jt</t>
  </si>
  <si>
    <t>Pembangunan Turap/talud/bronjong</t>
  </si>
  <si>
    <t>Pembangunan TPT Jalan Silebu - ampel</t>
  </si>
  <si>
    <t>Belanja Jasa Konsultansi Pengawasan Pembangunan TPT Jalan Silebu - ampel</t>
  </si>
  <si>
    <t>1.03 . 1.03.01 . 11 . 007</t>
  </si>
  <si>
    <t>Rehabilitasi/Pemeliharaan jalan dan jembatan</t>
  </si>
  <si>
    <t>Karya Bakti TNI</t>
  </si>
  <si>
    <t>TMMD Manunggal TNI</t>
  </si>
  <si>
    <t>Satata Sariksa Manunggal TNI</t>
  </si>
  <si>
    <t>Pembangunan jalan  (DAK FISIK)</t>
  </si>
  <si>
    <t>1.03 . 1.03.01 . 11 . 009</t>
  </si>
  <si>
    <t>1.03 . 1.03.01 . 11 . 010</t>
  </si>
  <si>
    <t>1.03 . 1.03.01 . 11 . 011</t>
  </si>
  <si>
    <t>1.03 . 1.03.01 . 11 . 013</t>
  </si>
  <si>
    <t>Peningkatan Struktur Jalan Kasemen - Priyayi</t>
  </si>
  <si>
    <t>Peningkatan Struktur Jalan Silebu - Ampel</t>
  </si>
  <si>
    <t>1.03 . 1.11.03 . 12</t>
  </si>
  <si>
    <t>PROGRAM REHABILITASI PEMELIHARAAN JALAN DAN JEMBATAN</t>
  </si>
  <si>
    <t>1.03 . 1.11.03 . 12.001</t>
  </si>
  <si>
    <t>1.03 . 1.11.03 . 12.002</t>
  </si>
  <si>
    <t>Rehabilitasi/Pemeliharaan Jalan</t>
  </si>
  <si>
    <t>Rehabilitasi/Pemeliharaan Jembatan</t>
  </si>
  <si>
    <t>1.03 . 1.11.03 . 13</t>
  </si>
  <si>
    <t>PENGADAAN SARANA DAN PRASARANA KEBINAMARGAAN</t>
  </si>
  <si>
    <t>1.03 . 1.11.03 . 13. 002</t>
  </si>
  <si>
    <t>1.03 . 1.11.03 . 13. 003</t>
  </si>
  <si>
    <t>1.03 . 1.11.03 . 13. 004</t>
  </si>
  <si>
    <t>1.03 . 1.11.03 . 13. 005</t>
  </si>
  <si>
    <t>1.03 . 1.11.03 . 13. 006</t>
  </si>
  <si>
    <t>1.03 . 1.11.03 . 13. 007</t>
  </si>
  <si>
    <t>Rehabilitasi/pemeliharaan gedung workshop</t>
  </si>
  <si>
    <t>Rehabilitasi/pemeliharaan laboratorium kebinamargaan</t>
  </si>
  <si>
    <t>Rehabilitasi/pemeliharaan alat-alat ukur dan bahan labolatorium kebinamargaan</t>
  </si>
  <si>
    <t>1.03 . 1.11.03 . 14</t>
  </si>
  <si>
    <t>PROGRAM PENINGKATAN PEMBANGUNAN GEDUNG PEMERINTAH DAN FASILITAS UMUM</t>
  </si>
  <si>
    <t>1.03 . 1.11.03 . 14. 001</t>
  </si>
  <si>
    <t>Pembangunan Gedung Kantor</t>
  </si>
  <si>
    <t>Pembangunan Gedung Kelurahan Terumbu</t>
  </si>
  <si>
    <t>Pengawasan Pembangunan Gedung Kelurahan Terumbu</t>
  </si>
  <si>
    <t>Pembangunan Gedung Kelurahan Banjar Agung</t>
  </si>
  <si>
    <t>Pengawasan Pembangunan Gedung Kelurahan Banjar Agung</t>
  </si>
  <si>
    <t>Pembangunan Gedung Kantor Kecamatan Kasemen</t>
  </si>
  <si>
    <t>Pematangan Lahan Ex. SDN Cijawa</t>
  </si>
  <si>
    <t>Pengawasan Pembangunan Gedung Kantor Kecamatan Kasemen</t>
  </si>
  <si>
    <t>Pengawasan Pematangan Lahan Ex. SDN Cijawa</t>
  </si>
  <si>
    <t>Rehabilitasi Berat/Sedang Gedung Kantor</t>
  </si>
  <si>
    <t>1.03 . 1.11.03 . 14. 002</t>
  </si>
  <si>
    <t>Rehab Gedung Kel. Dalung</t>
  </si>
  <si>
    <t>Rehab Gedung Kel. Cilaku</t>
  </si>
  <si>
    <t>Pengawasan Rehab Gedung Kel. Cilaku</t>
  </si>
  <si>
    <t>Pengawasan Rehab Kelurahan Dalung</t>
  </si>
  <si>
    <t>Perencanaan Teknis bangunan Gedung Prasarana Pemerintah</t>
  </si>
  <si>
    <t>DED Kelurahan Cibendung Kec. Taktakan</t>
  </si>
  <si>
    <t>Pemeliharaan Rutin/Berkala Gedung Kantor</t>
  </si>
  <si>
    <t>1.03 . 1.11.03 . 14. 003</t>
  </si>
  <si>
    <t>1.03 . 1.11.03 . 14. 004</t>
  </si>
  <si>
    <t>Penyusunan Rencana Tata Bangunan dan Lingkungan</t>
  </si>
  <si>
    <t>1.03 . 1.11.03 . 14. 006</t>
  </si>
  <si>
    <t>RTBL Koridor Jalan RSUD Kota Serang</t>
  </si>
  <si>
    <t>DED Penataan Kawasan Kepandean</t>
  </si>
  <si>
    <t>Pembangunan Fasilitas Umum</t>
  </si>
  <si>
    <t>1.03 . 1.11.03 . 14. 007</t>
  </si>
  <si>
    <t>Revitalisasi Taman Deduluran (EX Taman K3)</t>
  </si>
  <si>
    <t>Pengawasan Revitalisasi Taman Deduluran (EX Taman K3)</t>
  </si>
  <si>
    <t>Jasa Konsultansi pengawasan Rehabilitasi Los/Kios Pasar Lama</t>
  </si>
  <si>
    <t>Rehab Gedung Stadion Area Dalam Atletik dan Area Luar</t>
  </si>
  <si>
    <t>pengawasan Rehab Gedung Stadion Area Dalam Atletik dan Area Luar</t>
  </si>
  <si>
    <t>Rehabilitasi Los/Kios Pasar Lama</t>
  </si>
  <si>
    <t>PROGRAM PEMBINAAN JASA KONTRUKSI</t>
  </si>
  <si>
    <t>1.03 . 1.11.03 . 15</t>
  </si>
  <si>
    <t>1.03 . 1.11.03 . 15. 001</t>
  </si>
  <si>
    <t>1.03 . 1.11.03 . 15. 002</t>
  </si>
  <si>
    <t>1.03 . 1.11.03 . 15. 003</t>
  </si>
  <si>
    <t>Pemberdayaan Jasa Konstruksi</t>
  </si>
  <si>
    <t>Pemberdayaan Jasa Konstruksi Konstruksi</t>
  </si>
  <si>
    <t>1.03 . 1.11.03 . 16</t>
  </si>
  <si>
    <t>PROGRAM PEMBANGUNAN SALURAN DRAINASE/GORONG-GORONG</t>
  </si>
  <si>
    <t>Perencanaan Pembangunan saluran drainase/gorong-gorong</t>
  </si>
  <si>
    <t xml:space="preserve"> Ded Drainase Utama-Terondol-Sungai Ci banten</t>
  </si>
  <si>
    <t>1.03 . 1.11.03 . 16. 001</t>
  </si>
  <si>
    <t>Peningkatan Saluran Drainase Gorong-gorong</t>
  </si>
  <si>
    <t>1.03 . 1.11.03 . 16. 003</t>
  </si>
  <si>
    <t>Pembangunan Drainase Penancangan depan Masjid Al Muhajirin RW 12</t>
  </si>
  <si>
    <t>Pembangunan Drainase Mayabon - cibebek RT 04/16</t>
  </si>
  <si>
    <t>Pengawasan Pembangunan Drainase Penancangan depan Masjid Al Muhajirin RW 12 dan Pembangunan Drainase</t>
  </si>
  <si>
    <t>1.03 . 1.11.03 . 16. 004</t>
  </si>
  <si>
    <t>Pemeliharaan Saluran Drainase/gorong-gorong</t>
  </si>
  <si>
    <t>Perencanaan Talud  SDA</t>
  </si>
  <si>
    <t>1.03 . 1.11.03 . 17</t>
  </si>
  <si>
    <t>PROGRAM PENGEMBANGAN DAN PENGELOLAAN JARINGAN IRIGASI DAN PENGAIRAN LAINYA</t>
  </si>
  <si>
    <t>Perencanaan Pembangunan Jaringan irigasi</t>
  </si>
  <si>
    <t>Dokumen Perencaan D.I Baru Dikecamatan Taktakan</t>
  </si>
  <si>
    <t>1.03 . 1.11.03 . 17. 001</t>
  </si>
  <si>
    <t>1.03 . 1.11.03 . 17. 003</t>
  </si>
  <si>
    <t>Rehabilitasi Pemeliharaan Jaringan Irigasi</t>
  </si>
  <si>
    <t>1.03 . 1.11.03 . 17. 004</t>
  </si>
  <si>
    <t>Peningkatan Jaringan Irigasi</t>
  </si>
  <si>
    <t>1.03 . 1.11.03 . 17. 005</t>
  </si>
  <si>
    <t>Perencanaan Penyediaan dan Pengelolaan air baku</t>
  </si>
  <si>
    <t>1.03 . 1.11.03 . 17. 006</t>
  </si>
  <si>
    <t xml:space="preserve">PROGRAM PENGENDALIAN BANJIR </t>
  </si>
  <si>
    <t>1.03 . 1.11.03 . 18</t>
  </si>
  <si>
    <t>1.03 . 1.11.03 . 18. 002</t>
  </si>
  <si>
    <t>1.03 . 1.11.03 . 18. 003</t>
  </si>
  <si>
    <t>Peningkatan Pembangunan Pusat - pusat Pengendali banjir</t>
  </si>
  <si>
    <t>Belanja modal Pengadaan Bangunan  Rumah Pompa</t>
  </si>
  <si>
    <t>Pengawasan Pengadaan Bangunan  Rumah Pompa</t>
  </si>
  <si>
    <t>bop</t>
  </si>
  <si>
    <t>Peningkatan konservasi air Tanah</t>
  </si>
  <si>
    <t>1.03 . 1.11.03 . 18. 005</t>
  </si>
  <si>
    <t>PROGRAM PENATAAN RUANG</t>
  </si>
  <si>
    <t>59</t>
  </si>
  <si>
    <t>Penetapan Kebijakan tentang RDTR, RDRK, dan RTBL</t>
  </si>
  <si>
    <t>Rapat Koordinasi tentang rencana Tata Ruang</t>
  </si>
  <si>
    <t>Sosialisasi Peraturan Perundang-undangan Tentang rencana tata ruang</t>
  </si>
  <si>
    <t>Pelatihan Aparat dalam Perencanaan Tata Ruang</t>
  </si>
  <si>
    <t>Pelatihan Aparat dalam pengendalian Pemanfaatan Ruang</t>
  </si>
  <si>
    <t>Pengawasan Pemanfaat Ruang</t>
  </si>
  <si>
    <t>Sosialisasi Kebijakan norma, Standar Prosedur dan Manual Pemanfaatan Ruang</t>
  </si>
  <si>
    <t>PROGRAM FASILITASI ADMINISTRASI PERTANAHAN</t>
  </si>
  <si>
    <t>1.03 . 12.04. 11</t>
  </si>
  <si>
    <t>1.03 . 12.04. 11. 002</t>
  </si>
  <si>
    <t>1.03 . 12.04. 11. 003</t>
  </si>
  <si>
    <t>1.03 . 12.04. 11. 004</t>
  </si>
  <si>
    <t>1.03 . 1.11.03 . 19</t>
  </si>
  <si>
    <t>1.03 . 1.11.03 . 19. 001</t>
  </si>
  <si>
    <t>1.03 . 1.11.03 . 19. 002</t>
  </si>
  <si>
    <t>1.03 . 1.11.03 . 19. 004</t>
  </si>
  <si>
    <t>1.03 . 1.11.03 . 19. 003</t>
  </si>
  <si>
    <t>1.03 . 1.11.03 . 19. 006</t>
  </si>
  <si>
    <t>1.03 . 1.11.03 . 19. 007</t>
  </si>
  <si>
    <t>1.03 . 1.11.03 . 19. 009</t>
  </si>
  <si>
    <t>1.03 . 1.11.03 . 19. 010</t>
  </si>
  <si>
    <t>1.03 . 1.11.03 . 03 . 002</t>
  </si>
  <si>
    <t>1.03 . 1.11.03 . 03 . 003</t>
  </si>
  <si>
    <t>1.03 . 1.11.03 . 03 . 004</t>
  </si>
  <si>
    <t>1.03 . 1.11.03 . 03 . 005</t>
  </si>
  <si>
    <t>Sosialisasi dan Diseminasi Peraturan Perundang-undangan Jasa Konstruksi dan Peraturan Lainnya yang Terkait</t>
  </si>
  <si>
    <t>Fasilitasi Penyelesaian Konflik-Konflik Pertanahan</t>
  </si>
  <si>
    <t>Penyususunan Sistem Informasi pertanahan handal</t>
  </si>
  <si>
    <t>Penataan Penguasaan,Pemilikan,Penggunaan, dan Pemanfaatan Tanah</t>
  </si>
  <si>
    <t>II</t>
  </si>
  <si>
    <t>Pengadaan Sarana dan Prasarana Kantor</t>
  </si>
  <si>
    <t>Serang,  10 Juni 2019</t>
  </si>
  <si>
    <t>JUNI</t>
  </si>
  <si>
    <t>1.03 . 1.03.01 . 11 . 015</t>
  </si>
  <si>
    <t>1.03 . 1.03.01 . 11 . 014</t>
  </si>
  <si>
    <t xml:space="preserve">Pembangunan Jalan (BANPROV) -
</t>
  </si>
  <si>
    <t xml:space="preserve"> Peningkatan Jalan Cidadap - Walantaka (2.6 km)</t>
  </si>
  <si>
    <t xml:space="preserve"> Pengawasan Peningkatan Jalan Cidadap - Walantaka (2.6 km)</t>
  </si>
  <si>
    <t>BOP Honor Pejabat Pengadaan</t>
  </si>
  <si>
    <t>PEMBANGUNAN JEMBATAN (BANPROV)</t>
  </si>
  <si>
    <t>Pembangunan Jembatan Kelunjukan (6M)</t>
  </si>
  <si>
    <t>Pengawasan Pembangunan Jembatan Kelunjukan (6M)</t>
  </si>
  <si>
    <t>PEMBANGUNAN JALAN DAN JEMBATAN PERDESAAN (BANPROV)</t>
  </si>
  <si>
    <t>Pembangunan Jalan Pedestrian antar Kios PKL</t>
  </si>
  <si>
    <t>Pengawasan Pembangunan Jalan Pedestrian antar Kios PKL</t>
  </si>
  <si>
    <t>Pembangunan Jembatan Ciracas</t>
  </si>
  <si>
    <t>Pengawasan Pembangunan Jalan Jembatan Ciracas</t>
  </si>
  <si>
    <t>PEMBANGUNAN  FASILITAS UMUM (BANPROV)</t>
  </si>
  <si>
    <t>1.03 . 1.11.03 . 14. 008</t>
  </si>
  <si>
    <t>Pematangan Lahan KPW Banten Lama</t>
  </si>
  <si>
    <t>Pengawasan Pematangan Lahan KPW Banten Lama</t>
  </si>
  <si>
    <t xml:space="preserve"> Pembangunan Mushola di Site Lokasi Kios PKL</t>
  </si>
  <si>
    <t>Pengawasan Pembangunan Mushola di Site Lokasi Kios PKL</t>
  </si>
  <si>
    <t>Pembangunan Toilet KPW Banten Lama</t>
  </si>
  <si>
    <t>Pengawasan Pembangunan Toilet KPW Banten Lama</t>
  </si>
  <si>
    <t xml:space="preserve"> Pembangunan Gerbang Utama KPW Banten Lama</t>
  </si>
  <si>
    <t>Pengawasan Pembangunan Gerbang Utama KPW Banten Lama</t>
  </si>
  <si>
    <t>BOP Honor Pengadaan</t>
  </si>
  <si>
    <t>PENINGKATAN SALURAN DRAINASE/GORONG-GORONG (BANPROV)</t>
  </si>
  <si>
    <t>1.03 . 1.11.03 . 16. 006</t>
  </si>
  <si>
    <t>Pengawasan Normalisasi Saluran Jembatan Ciracas</t>
  </si>
  <si>
    <t>Pengawasan Pembangunan Drainase Drainase SDN Lopang Domba</t>
  </si>
  <si>
    <t>Pembangunan Drainase Drainase SDN Lopang Domba</t>
  </si>
  <si>
    <t>1.03 . 1.03.01 . 11 . 016</t>
  </si>
  <si>
    <t>KENDALA</t>
  </si>
  <si>
    <t>SUMBER DANA</t>
  </si>
  <si>
    <t>KONDISI S.D BULAN INI</t>
  </si>
  <si>
    <t>TARGET</t>
  </si>
  <si>
    <t>FISIK (%)</t>
  </si>
  <si>
    <t>Rp</t>
  </si>
  <si>
    <t>Fisik (%)</t>
  </si>
  <si>
    <t>Keuangan (%)</t>
  </si>
  <si>
    <t>SELISIH (%)</t>
  </si>
  <si>
    <t xml:space="preserve">APBD KOTA </t>
  </si>
  <si>
    <t>BANPROV</t>
  </si>
  <si>
    <t>DAK</t>
  </si>
  <si>
    <t>Normalisasi Saluran (Jembatan Ciracas)</t>
  </si>
  <si>
    <t>KEUANGAN (%)</t>
  </si>
  <si>
    <t>17</t>
  </si>
  <si>
    <t>34</t>
  </si>
  <si>
    <t>35</t>
  </si>
  <si>
    <t>36</t>
  </si>
  <si>
    <t>37</t>
  </si>
  <si>
    <t>63</t>
  </si>
  <si>
    <t>64</t>
  </si>
  <si>
    <t>65</t>
  </si>
  <si>
    <t>66</t>
  </si>
  <si>
    <t>67</t>
  </si>
  <si>
    <t>18</t>
  </si>
  <si>
    <t>19</t>
  </si>
  <si>
    <t>24</t>
  </si>
  <si>
    <t>25</t>
  </si>
  <si>
    <t>26</t>
  </si>
  <si>
    <t>27</t>
  </si>
  <si>
    <t>68</t>
  </si>
  <si>
    <t>69</t>
  </si>
  <si>
    <t>70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</si>
</sst>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u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</cellStyleXfs>
  <cellXfs count="308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43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/>
    <xf numFmtId="0" fontId="9" fillId="0" borderId="0" xfId="0" applyFont="1" applyFill="1"/>
    <xf numFmtId="0" fontId="10" fillId="0" borderId="4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39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41" fontId="9" fillId="0" borderId="0" xfId="2" applyFont="1" applyFill="1"/>
    <xf numFmtId="0" fontId="2" fillId="0" borderId="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15" fontId="4" fillId="0" borderId="11" xfId="0" quotePrefix="1" applyNumberFormat="1" applyFont="1" applyFill="1" applyBorder="1" applyAlignment="1">
      <alignment horizontal="left"/>
    </xf>
    <xf numFmtId="15" fontId="1" fillId="0" borderId="11" xfId="0" quotePrefix="1" applyNumberFormat="1" applyFont="1" applyFill="1" applyBorder="1" applyAlignment="1"/>
    <xf numFmtId="164" fontId="9" fillId="0" borderId="0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1" fillId="0" borderId="2" xfId="1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37" fontId="1" fillId="0" borderId="8" xfId="0" applyNumberFormat="1" applyFont="1" applyFill="1" applyBorder="1" applyAlignment="1">
      <alignment vertical="center"/>
    </xf>
    <xf numFmtId="165" fontId="1" fillId="0" borderId="8" xfId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39" fontId="1" fillId="0" borderId="8" xfId="0" applyNumberFormat="1" applyFont="1" applyFill="1" applyBorder="1" applyAlignment="1">
      <alignment vertical="center"/>
    </xf>
    <xf numFmtId="165" fontId="3" fillId="0" borderId="8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4" fillId="0" borderId="4" xfId="0" quotePrefix="1" applyNumberFormat="1" applyFont="1" applyFill="1" applyBorder="1" applyAlignment="1">
      <alignment vertical="center"/>
    </xf>
    <xf numFmtId="0" fontId="4" fillId="0" borderId="7" xfId="0" quotePrefix="1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/>
    </xf>
    <xf numFmtId="3" fontId="4" fillId="0" borderId="7" xfId="0" quotePrefix="1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11" fillId="0" borderId="7" xfId="0" quotePrefix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left" vertical="center"/>
    </xf>
    <xf numFmtId="0" fontId="9" fillId="0" borderId="7" xfId="0" quotePrefix="1" applyFont="1" applyFill="1" applyBorder="1" applyAlignment="1">
      <alignment horizontal="left" vertical="center"/>
    </xf>
    <xf numFmtId="0" fontId="9" fillId="0" borderId="4" xfId="0" quotePrefix="1" applyFont="1" applyFill="1" applyBorder="1" applyAlignment="1">
      <alignment vertical="center" wrapText="1"/>
    </xf>
    <xf numFmtId="0" fontId="4" fillId="0" borderId="4" xfId="0" quotePrefix="1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NumberFormat="1" applyFont="1" applyFill="1"/>
    <xf numFmtId="0" fontId="1" fillId="0" borderId="0" xfId="0" applyFont="1" applyFill="1"/>
    <xf numFmtId="0" fontId="13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37" fontId="4" fillId="0" borderId="8" xfId="0" applyNumberFormat="1" applyFont="1" applyFill="1" applyBorder="1" applyAlignment="1">
      <alignment vertical="center"/>
    </xf>
    <xf numFmtId="164" fontId="9" fillId="0" borderId="8" xfId="1" applyNumberFormat="1" applyFont="1" applyFill="1" applyBorder="1" applyAlignment="1">
      <alignment vertical="center"/>
    </xf>
    <xf numFmtId="164" fontId="1" fillId="0" borderId="8" xfId="0" quotePrefix="1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 wrapText="1"/>
    </xf>
    <xf numFmtId="164" fontId="1" fillId="0" borderId="8" xfId="1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7" fontId="2" fillId="0" borderId="8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2" xfId="0" quotePrefix="1" applyNumberFormat="1" applyFont="1" applyFill="1" applyBorder="1" applyAlignment="1">
      <alignment vertical="center"/>
    </xf>
    <xf numFmtId="164" fontId="2" fillId="0" borderId="2" xfId="5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horizontal="center" vertical="center"/>
    </xf>
    <xf numFmtId="37" fontId="2" fillId="0" borderId="5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4" fillId="0" borderId="0" xfId="0" applyFont="1" applyFill="1" applyAlignment="1"/>
    <xf numFmtId="0" fontId="4" fillId="0" borderId="0" xfId="0" applyNumberFormat="1" applyFont="1" applyFill="1" applyAlignment="1"/>
    <xf numFmtId="0" fontId="2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/>
    <xf numFmtId="0" fontId="10" fillId="0" borderId="0" xfId="0" applyNumberFormat="1" applyFont="1" applyFill="1" applyAlignment="1"/>
    <xf numFmtId="0" fontId="9" fillId="0" borderId="0" xfId="0" applyNumberFormat="1" applyFont="1" applyFill="1" applyAlignment="1"/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39" fontId="1" fillId="0" borderId="8" xfId="0" applyNumberFormat="1" applyFont="1" applyFill="1" applyBorder="1" applyAlignment="1">
      <alignment horizontal="center" vertical="center"/>
    </xf>
    <xf numFmtId="37" fontId="9" fillId="0" borderId="8" xfId="1" applyNumberFormat="1" applyFont="1" applyFill="1" applyBorder="1" applyAlignment="1">
      <alignment horizontal="center" vertical="center"/>
    </xf>
    <xf numFmtId="39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1" fontId="9" fillId="0" borderId="0" xfId="2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quotePrefix="1" applyFont="1" applyFill="1" applyBorder="1" applyAlignment="1">
      <alignment horizontal="center" vertical="center"/>
    </xf>
    <xf numFmtId="0" fontId="2" fillId="0" borderId="4" xfId="0" quotePrefix="1" applyNumberFormat="1" applyFont="1" applyFill="1" applyBorder="1" applyAlignment="1">
      <alignment vertical="center"/>
    </xf>
    <xf numFmtId="0" fontId="2" fillId="0" borderId="7" xfId="0" quotePrefix="1" applyNumberFormat="1" applyFont="1" applyFill="1" applyBorder="1" applyAlignment="1">
      <alignment vertical="center"/>
    </xf>
    <xf numFmtId="165" fontId="2" fillId="0" borderId="8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4" xfId="0" quotePrefix="1" applyNumberFormat="1" applyFont="1" applyFill="1" applyBorder="1" applyAlignment="1">
      <alignment vertical="center"/>
    </xf>
    <xf numFmtId="0" fontId="1" fillId="0" borderId="7" xfId="0" quotePrefix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vertical="center"/>
    </xf>
    <xf numFmtId="43" fontId="1" fillId="0" borderId="8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37" fontId="2" fillId="0" borderId="2" xfId="0" applyNumberFormat="1" applyFont="1" applyFill="1" applyBorder="1" applyAlignment="1">
      <alignment vertical="center"/>
    </xf>
    <xf numFmtId="37" fontId="2" fillId="0" borderId="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37" fontId="2" fillId="0" borderId="25" xfId="0" applyNumberFormat="1" applyFont="1" applyFill="1" applyBorder="1" applyAlignment="1">
      <alignment vertical="center"/>
    </xf>
    <xf numFmtId="37" fontId="2" fillId="0" borderId="21" xfId="0" applyNumberFormat="1" applyFont="1" applyFill="1" applyBorder="1" applyAlignment="1">
      <alignment vertical="center"/>
    </xf>
    <xf numFmtId="39" fontId="1" fillId="0" borderId="21" xfId="0" applyNumberFormat="1" applyFont="1" applyFill="1" applyBorder="1" applyAlignment="1">
      <alignment vertical="center"/>
    </xf>
    <xf numFmtId="164" fontId="9" fillId="0" borderId="21" xfId="1" applyNumberFormat="1" applyFont="1" applyFill="1" applyBorder="1" applyAlignment="1">
      <alignment vertical="center"/>
    </xf>
    <xf numFmtId="164" fontId="2" fillId="0" borderId="3" xfId="0" quotePrefix="1" applyNumberFormat="1" applyFont="1" applyFill="1" applyBorder="1" applyAlignment="1">
      <alignment vertical="center"/>
    </xf>
    <xf numFmtId="37" fontId="1" fillId="0" borderId="21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 wrapText="1"/>
    </xf>
    <xf numFmtId="164" fontId="1" fillId="0" borderId="21" xfId="0" applyNumberFormat="1" applyFont="1" applyFill="1" applyBorder="1" applyAlignment="1">
      <alignment vertical="center" wrapText="1"/>
    </xf>
    <xf numFmtId="164" fontId="2" fillId="0" borderId="3" xfId="5" applyNumberFormat="1" applyFont="1" applyFill="1" applyBorder="1" applyAlignment="1">
      <alignment vertical="center"/>
    </xf>
    <xf numFmtId="164" fontId="2" fillId="0" borderId="3" xfId="1" applyNumberFormat="1" applyFont="1" applyFill="1" applyBorder="1" applyAlignment="1">
      <alignment horizontal="center" vertical="center"/>
    </xf>
    <xf numFmtId="164" fontId="1" fillId="0" borderId="21" xfId="1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vertical="center"/>
    </xf>
    <xf numFmtId="37" fontId="2" fillId="0" borderId="6" xfId="0" applyNumberFormat="1" applyFont="1" applyFill="1" applyBorder="1" applyAlignment="1">
      <alignment vertical="center"/>
    </xf>
    <xf numFmtId="37" fontId="2" fillId="0" borderId="10" xfId="0" applyNumberFormat="1" applyFont="1" applyFill="1" applyBorder="1" applyAlignment="1">
      <alignment vertical="center"/>
    </xf>
    <xf numFmtId="39" fontId="1" fillId="0" borderId="10" xfId="0" applyNumberFormat="1" applyFont="1" applyFill="1" applyBorder="1" applyAlignment="1">
      <alignment vertical="center"/>
    </xf>
    <xf numFmtId="164" fontId="9" fillId="0" borderId="10" xfId="1" applyNumberFormat="1" applyFont="1" applyFill="1" applyBorder="1" applyAlignment="1">
      <alignment vertical="center"/>
    </xf>
    <xf numFmtId="164" fontId="2" fillId="0" borderId="7" xfId="0" quotePrefix="1" applyNumberFormat="1" applyFont="1" applyFill="1" applyBorder="1" applyAlignment="1">
      <alignment vertical="center"/>
    </xf>
    <xf numFmtId="37" fontId="1" fillId="0" borderId="10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2" fillId="0" borderId="7" xfId="5" applyNumberFormat="1" applyFont="1" applyFill="1" applyBorder="1" applyAlignment="1">
      <alignment vertical="center"/>
    </xf>
    <xf numFmtId="164" fontId="2" fillId="0" borderId="7" xfId="1" applyNumberFormat="1" applyFont="1" applyFill="1" applyBorder="1" applyAlignment="1">
      <alignment horizontal="center" vertical="center"/>
    </xf>
    <xf numFmtId="164" fontId="1" fillId="0" borderId="10" xfId="1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right" vertical="center"/>
    </xf>
    <xf numFmtId="37" fontId="2" fillId="0" borderId="29" xfId="0" applyNumberFormat="1" applyFont="1" applyFill="1" applyBorder="1" applyAlignment="1">
      <alignment vertical="center"/>
    </xf>
    <xf numFmtId="37" fontId="2" fillId="0" borderId="30" xfId="0" applyNumberFormat="1" applyFont="1" applyFill="1" applyBorder="1" applyAlignment="1">
      <alignment vertical="center"/>
    </xf>
    <xf numFmtId="39" fontId="1" fillId="0" borderId="30" xfId="0" applyNumberFormat="1" applyFont="1" applyFill="1" applyBorder="1" applyAlignment="1">
      <alignment vertical="center"/>
    </xf>
    <xf numFmtId="164" fontId="9" fillId="0" borderId="30" xfId="1" applyNumberFormat="1" applyFont="1" applyFill="1" applyBorder="1" applyAlignment="1">
      <alignment vertical="center"/>
    </xf>
    <xf numFmtId="164" fontId="2" fillId="0" borderId="31" xfId="0" quotePrefix="1" applyNumberFormat="1" applyFont="1" applyFill="1" applyBorder="1" applyAlignment="1">
      <alignment vertical="center"/>
    </xf>
    <xf numFmtId="164" fontId="1" fillId="0" borderId="30" xfId="0" quotePrefix="1" applyNumberFormat="1" applyFont="1" applyFill="1" applyBorder="1" applyAlignment="1">
      <alignment vertical="center"/>
    </xf>
    <xf numFmtId="164" fontId="1" fillId="0" borderId="30" xfId="0" applyNumberFormat="1" applyFont="1" applyFill="1" applyBorder="1" applyAlignment="1">
      <alignment vertical="center"/>
    </xf>
    <xf numFmtId="164" fontId="9" fillId="0" borderId="30" xfId="0" applyNumberFormat="1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 wrapText="1"/>
    </xf>
    <xf numFmtId="164" fontId="1" fillId="0" borderId="30" xfId="0" applyNumberFormat="1" applyFont="1" applyFill="1" applyBorder="1" applyAlignment="1">
      <alignment vertical="center" wrapText="1"/>
    </xf>
    <xf numFmtId="164" fontId="2" fillId="0" borderId="31" xfId="5" applyNumberFormat="1" applyFont="1" applyFill="1" applyBorder="1" applyAlignment="1">
      <alignment vertical="center"/>
    </xf>
    <xf numFmtId="164" fontId="2" fillId="0" borderId="31" xfId="1" applyNumberFormat="1" applyFont="1" applyFill="1" applyBorder="1" applyAlignment="1">
      <alignment horizontal="center" vertical="center"/>
    </xf>
    <xf numFmtId="164" fontId="1" fillId="0" borderId="30" xfId="1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right" vertical="center"/>
    </xf>
    <xf numFmtId="164" fontId="2" fillId="0" borderId="1" xfId="0" quotePrefix="1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1" fillId="2" borderId="20" xfId="0" applyFont="1" applyFill="1" applyBorder="1" applyAlignment="1">
      <alignment vertical="center"/>
    </xf>
    <xf numFmtId="164" fontId="1" fillId="0" borderId="2" xfId="0" quotePrefix="1" applyNumberFormat="1" applyFont="1" applyFill="1" applyBorder="1" applyAlignment="1">
      <alignment vertical="center"/>
    </xf>
    <xf numFmtId="164" fontId="1" fillId="0" borderId="32" xfId="0" quotePrefix="1" applyNumberFormat="1" applyFont="1" applyFill="1" applyBorder="1" applyAlignment="1">
      <alignment vertical="center"/>
    </xf>
    <xf numFmtId="43" fontId="2" fillId="0" borderId="1" xfId="0" quotePrefix="1" applyNumberFormat="1" applyFont="1" applyFill="1" applyBorder="1" applyAlignment="1">
      <alignment vertical="center"/>
    </xf>
    <xf numFmtId="43" fontId="2" fillId="0" borderId="2" xfId="0" quotePrefix="1" applyNumberFormat="1" applyFont="1" applyFill="1" applyBorder="1" applyAlignment="1">
      <alignment vertical="center"/>
    </xf>
    <xf numFmtId="43" fontId="1" fillId="0" borderId="8" xfId="0" quotePrefix="1" applyNumberFormat="1" applyFont="1" applyFill="1" applyBorder="1" applyAlignment="1">
      <alignment vertical="center"/>
    </xf>
    <xf numFmtId="43" fontId="9" fillId="0" borderId="8" xfId="0" applyNumberFormat="1" applyFont="1" applyFill="1" applyBorder="1" applyAlignment="1">
      <alignment vertical="center"/>
    </xf>
    <xf numFmtId="43" fontId="1" fillId="0" borderId="2" xfId="0" applyNumberFormat="1" applyFont="1" applyFill="1" applyBorder="1" applyAlignment="1">
      <alignment vertical="center"/>
    </xf>
    <xf numFmtId="43" fontId="2" fillId="0" borderId="2" xfId="0" applyNumberFormat="1" applyFont="1" applyFill="1" applyBorder="1" applyAlignment="1">
      <alignment vertical="center"/>
    </xf>
    <xf numFmtId="43" fontId="2" fillId="0" borderId="32" xfId="0" quotePrefix="1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</cellXfs>
  <cellStyles count="8">
    <cellStyle name="Comma" xfId="1" builtinId="3"/>
    <cellStyle name="Comma [0]" xfId="2" builtinId="6"/>
    <cellStyle name="Comma [0] 2" xfId="3"/>
    <cellStyle name="Comma [0] 3" xfId="4"/>
    <cellStyle name="Comma 2" xfId="5"/>
    <cellStyle name="Comma 3" xfId="6"/>
    <cellStyle name="Normal" xfId="0" builtinId="0"/>
    <cellStyle name="Normal 2" xfId="7"/>
  </cellStyles>
  <dxfs count="0"/>
  <tableStyles count="0" defaultTableStyle="TableStyleMedium9" defaultPivotStyle="PivotStyleLight16"/>
  <colors>
    <mruColors>
      <color rgb="FF79FF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D314"/>
  <sheetViews>
    <sheetView tabSelected="1" view="pageBreakPreview" zoomScale="85" zoomScaleNormal="89" zoomScaleSheetLayoutView="85" zoomScalePageLayoutView="80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C216" sqref="C216"/>
    </sheetView>
  </sheetViews>
  <sheetFormatPr defaultRowHeight="12.75"/>
  <cols>
    <col min="1" max="1" width="4.28515625" style="5" customWidth="1"/>
    <col min="2" max="2" width="21.28515625" style="12" customWidth="1"/>
    <col min="3" max="3" width="3.7109375" style="142" customWidth="1"/>
    <col min="4" max="4" width="56.85546875" style="13" customWidth="1"/>
    <col min="5" max="5" width="2.42578125" style="13" customWidth="1"/>
    <col min="6" max="6" width="4.5703125" style="13" hidden="1" customWidth="1"/>
    <col min="7" max="7" width="17.42578125" style="14" customWidth="1"/>
    <col min="8" max="8" width="17.28515625" style="145" customWidth="1"/>
    <col min="9" max="9" width="10.42578125" style="14" customWidth="1"/>
    <col min="10" max="10" width="12" style="14" customWidth="1"/>
    <col min="11" max="11" width="16.140625" style="14" customWidth="1"/>
    <col min="12" max="12" width="12.42578125" style="14" customWidth="1"/>
    <col min="13" max="13" width="17.85546875" style="14" customWidth="1"/>
    <col min="14" max="14" width="8.28515625" style="14" customWidth="1"/>
    <col min="15" max="15" width="7.85546875" style="145" customWidth="1"/>
    <col min="16" max="16" width="20" style="14" bestFit="1" customWidth="1"/>
    <col min="17" max="17" width="7.85546875" style="14" customWidth="1"/>
    <col min="18" max="18" width="11.140625" style="14" customWidth="1"/>
    <col min="19" max="19" width="8" style="1" customWidth="1"/>
    <col min="20" max="20" width="2.7109375" style="2" customWidth="1"/>
    <col min="21" max="21" width="17.28515625" style="2" customWidth="1"/>
    <col min="22" max="22" width="9.5703125" style="2" bestFit="1" customWidth="1"/>
    <col min="23" max="23" width="17" style="2" customWidth="1"/>
    <col min="24" max="82" width="9.140625" style="2"/>
    <col min="83" max="16384" width="9.140625" style="1"/>
  </cols>
  <sheetData>
    <row r="1" spans="1:82" ht="15.75">
      <c r="A1" s="9"/>
      <c r="B1" s="287" t="s">
        <v>24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82" ht="15.75">
      <c r="A2" s="29"/>
      <c r="B2" s="287" t="s">
        <v>28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</row>
    <row r="3" spans="1:82" ht="15.75">
      <c r="A3" s="29"/>
      <c r="B3" s="287" t="s">
        <v>57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82" ht="15.75">
      <c r="A4" s="29"/>
      <c r="B4" s="102"/>
      <c r="C4" s="132"/>
      <c r="D4" s="102"/>
      <c r="E4" s="102"/>
      <c r="F4" s="102"/>
      <c r="G4" s="102"/>
      <c r="H4" s="183"/>
      <c r="I4" s="102"/>
      <c r="J4" s="102"/>
      <c r="K4" s="183"/>
      <c r="L4" s="183"/>
      <c r="M4" s="102"/>
      <c r="N4" s="183"/>
      <c r="O4" s="251"/>
      <c r="P4" s="30" t="s">
        <v>25</v>
      </c>
      <c r="Q4" s="30" t="s">
        <v>324</v>
      </c>
      <c r="R4" s="30"/>
      <c r="S4" s="102"/>
    </row>
    <row r="5" spans="1:82">
      <c r="A5" s="9"/>
      <c r="B5" s="25"/>
      <c r="C5" s="133"/>
      <c r="D5" s="26"/>
      <c r="P5" s="30" t="s">
        <v>26</v>
      </c>
      <c r="Q5" s="30" t="s">
        <v>321</v>
      </c>
      <c r="R5" s="30"/>
    </row>
    <row r="6" spans="1:82" s="5" customFormat="1" ht="15.75" customHeight="1">
      <c r="A6" s="272" t="s">
        <v>3</v>
      </c>
      <c r="B6" s="272" t="s">
        <v>1</v>
      </c>
      <c r="C6" s="273" t="s">
        <v>15</v>
      </c>
      <c r="D6" s="273"/>
      <c r="E6" s="273"/>
      <c r="F6" s="273"/>
      <c r="G6" s="288" t="s">
        <v>16</v>
      </c>
      <c r="H6" s="288" t="s">
        <v>357</v>
      </c>
      <c r="I6" s="291" t="s">
        <v>358</v>
      </c>
      <c r="J6" s="292"/>
      <c r="K6" s="292"/>
      <c r="L6" s="292"/>
      <c r="M6" s="292"/>
      <c r="N6" s="262" t="s">
        <v>364</v>
      </c>
      <c r="O6" s="263"/>
      <c r="P6" s="288" t="s">
        <v>21</v>
      </c>
      <c r="Q6" s="293" t="s">
        <v>22</v>
      </c>
      <c r="R6" s="288" t="s">
        <v>356</v>
      </c>
      <c r="S6" s="288" t="s">
        <v>19</v>
      </c>
      <c r="T6" s="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</row>
    <row r="7" spans="1:82" s="5" customFormat="1" ht="15.75" customHeight="1">
      <c r="A7" s="272"/>
      <c r="B7" s="272"/>
      <c r="C7" s="273"/>
      <c r="D7" s="273"/>
      <c r="E7" s="273"/>
      <c r="F7" s="273"/>
      <c r="G7" s="289"/>
      <c r="H7" s="289"/>
      <c r="I7" s="272" t="s">
        <v>359</v>
      </c>
      <c r="J7" s="296"/>
      <c r="K7" s="297" t="s">
        <v>23</v>
      </c>
      <c r="L7" s="298"/>
      <c r="M7" s="299"/>
      <c r="N7" s="264"/>
      <c r="O7" s="265"/>
      <c r="P7" s="289"/>
      <c r="Q7" s="294"/>
      <c r="R7" s="289"/>
      <c r="S7" s="289"/>
      <c r="T7" s="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</row>
    <row r="8" spans="1:82" s="5" customFormat="1" ht="27" customHeight="1">
      <c r="A8" s="272"/>
      <c r="B8" s="272"/>
      <c r="C8" s="273"/>
      <c r="D8" s="273"/>
      <c r="E8" s="273"/>
      <c r="F8" s="273"/>
      <c r="G8" s="290"/>
      <c r="H8" s="290"/>
      <c r="I8" s="111" t="s">
        <v>360</v>
      </c>
      <c r="J8" s="185" t="s">
        <v>369</v>
      </c>
      <c r="K8" s="213" t="s">
        <v>361</v>
      </c>
      <c r="L8" s="184" t="s">
        <v>362</v>
      </c>
      <c r="M8" s="186" t="s">
        <v>363</v>
      </c>
      <c r="N8" s="186"/>
      <c r="O8" s="252"/>
      <c r="P8" s="290"/>
      <c r="Q8" s="295"/>
      <c r="R8" s="290"/>
      <c r="S8" s="290"/>
      <c r="T8" s="6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</row>
    <row r="9" spans="1:82" s="11" customFormat="1" ht="9" customHeight="1">
      <c r="A9" s="28">
        <v>1</v>
      </c>
      <c r="B9" s="28">
        <v>2</v>
      </c>
      <c r="C9" s="276">
        <v>3</v>
      </c>
      <c r="D9" s="276"/>
      <c r="E9" s="276"/>
      <c r="F9" s="276"/>
      <c r="G9" s="28">
        <v>4</v>
      </c>
      <c r="H9" s="191">
        <v>5</v>
      </c>
      <c r="I9" s="112">
        <v>6</v>
      </c>
      <c r="J9" s="194">
        <v>7</v>
      </c>
      <c r="K9" s="214">
        <v>8</v>
      </c>
      <c r="L9" s="112">
        <v>9</v>
      </c>
      <c r="M9" s="113">
        <v>10</v>
      </c>
      <c r="N9" s="113">
        <v>11</v>
      </c>
      <c r="O9" s="112">
        <v>12</v>
      </c>
      <c r="P9" s="112">
        <v>13</v>
      </c>
      <c r="Q9" s="114">
        <v>14</v>
      </c>
      <c r="R9" s="188">
        <v>15</v>
      </c>
      <c r="S9" s="115">
        <v>16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</row>
    <row r="10" spans="1:82" s="45" customFormat="1">
      <c r="A10" s="41"/>
      <c r="B10" s="42"/>
      <c r="C10" s="61" t="s">
        <v>14</v>
      </c>
      <c r="D10" s="43"/>
      <c r="E10" s="44"/>
      <c r="F10" s="44"/>
      <c r="G10" s="127">
        <f>G12+G14</f>
        <v>114195832591</v>
      </c>
      <c r="H10" s="192"/>
      <c r="I10" s="127"/>
      <c r="J10" s="195"/>
      <c r="K10" s="233">
        <f t="shared" ref="K10" si="0">K12+K14</f>
        <v>15063475280</v>
      </c>
      <c r="L10" s="216"/>
      <c r="M10" s="127"/>
      <c r="N10" s="120"/>
      <c r="O10" s="146">
        <f>(M10/G10)*100</f>
        <v>0</v>
      </c>
      <c r="P10" s="103">
        <f>G10-M10</f>
        <v>114195832591</v>
      </c>
      <c r="Q10" s="103">
        <f>(P10/G10)*100</f>
        <v>100</v>
      </c>
      <c r="R10" s="103"/>
      <c r="S10" s="50"/>
    </row>
    <row r="11" spans="1:82" s="45" customFormat="1">
      <c r="A11" s="46"/>
      <c r="B11" s="51"/>
      <c r="C11" s="134"/>
      <c r="D11" s="47"/>
      <c r="E11" s="174"/>
      <c r="F11" s="174"/>
      <c r="G11" s="120"/>
      <c r="H11" s="193"/>
      <c r="I11" s="120"/>
      <c r="J11" s="196"/>
      <c r="K11" s="234"/>
      <c r="L11" s="217"/>
      <c r="M11" s="120"/>
      <c r="N11" s="120"/>
      <c r="O11" s="146"/>
      <c r="P11" s="103"/>
      <c r="Q11" s="103"/>
      <c r="R11" s="103"/>
      <c r="S11" s="50"/>
    </row>
    <row r="12" spans="1:82" s="45" customFormat="1">
      <c r="A12" s="46"/>
      <c r="B12" s="99" t="s">
        <v>6</v>
      </c>
      <c r="C12" s="134" t="s">
        <v>5</v>
      </c>
      <c r="D12" s="47"/>
      <c r="E12" s="48"/>
      <c r="F12" s="48"/>
      <c r="G12" s="120">
        <v>5164215981</v>
      </c>
      <c r="H12" s="193"/>
      <c r="I12" s="120"/>
      <c r="J12" s="196"/>
      <c r="K12" s="234">
        <v>2449288452</v>
      </c>
      <c r="L12" s="217"/>
      <c r="M12" s="120"/>
      <c r="N12" s="120"/>
      <c r="O12" s="146">
        <f>(M12/G12)*100</f>
        <v>0</v>
      </c>
      <c r="P12" s="49">
        <f>G12-K12</f>
        <v>2714927529</v>
      </c>
      <c r="Q12" s="49">
        <f t="shared" ref="Q12:Q244" si="1">(P12/G12)*100</f>
        <v>52.571920674670949</v>
      </c>
      <c r="R12" s="49"/>
      <c r="S12" s="50"/>
    </row>
    <row r="13" spans="1:82" s="45" customFormat="1">
      <c r="A13" s="46"/>
      <c r="B13" s="51"/>
      <c r="C13" s="135"/>
      <c r="D13" s="48"/>
      <c r="E13" s="48"/>
      <c r="F13" s="48"/>
      <c r="G13" s="52"/>
      <c r="H13" s="193"/>
      <c r="I13" s="52"/>
      <c r="J13" s="197"/>
      <c r="K13" s="235"/>
      <c r="L13" s="218"/>
      <c r="M13" s="52"/>
      <c r="N13" s="52"/>
      <c r="O13" s="146"/>
      <c r="P13" s="52"/>
      <c r="Q13" s="52"/>
      <c r="R13" s="52"/>
      <c r="S13" s="53"/>
    </row>
    <row r="14" spans="1:82" s="45" customFormat="1">
      <c r="A14" s="46"/>
      <c r="B14" s="23"/>
      <c r="C14" s="134" t="s">
        <v>4</v>
      </c>
      <c r="D14" s="47"/>
      <c r="E14" s="48"/>
      <c r="F14" s="48"/>
      <c r="G14" s="120">
        <f>G16+G28+G32+G39+G180+G184+G192+G241+G246+G267+G277+G286+G296</f>
        <v>109031616610</v>
      </c>
      <c r="H14" s="120"/>
      <c r="I14" s="120">
        <f t="shared" ref="I14:P14" si="2">I16+I28+I32+I39+I180+I184+I192+I241+I246+I267+I277+I286+I296</f>
        <v>0</v>
      </c>
      <c r="J14" s="196"/>
      <c r="K14" s="234">
        <f t="shared" si="2"/>
        <v>12614186828</v>
      </c>
      <c r="L14" s="217"/>
      <c r="M14" s="120"/>
      <c r="N14" s="120"/>
      <c r="O14" s="49"/>
      <c r="P14" s="120">
        <f t="shared" si="2"/>
        <v>96417429782</v>
      </c>
      <c r="Q14" s="49">
        <f t="shared" si="1"/>
        <v>88.43070733040652</v>
      </c>
      <c r="R14" s="49"/>
      <c r="S14" s="50"/>
    </row>
    <row r="15" spans="1:82" s="59" customFormat="1" ht="8.1" customHeight="1">
      <c r="A15" s="54"/>
      <c r="B15" s="55"/>
      <c r="C15" s="136"/>
      <c r="D15" s="16"/>
      <c r="E15" s="56"/>
      <c r="F15" s="57"/>
      <c r="G15" s="58"/>
      <c r="H15" s="190"/>
      <c r="I15" s="104"/>
      <c r="J15" s="198"/>
      <c r="K15" s="236"/>
      <c r="L15" s="219"/>
      <c r="M15" s="104"/>
      <c r="N15" s="104"/>
      <c r="O15" s="147"/>
      <c r="P15" s="104"/>
      <c r="Q15" s="104"/>
      <c r="R15" s="104"/>
      <c r="S15" s="50"/>
    </row>
    <row r="16" spans="1:82" s="59" customFormat="1">
      <c r="A16" s="54">
        <v>1</v>
      </c>
      <c r="B16" s="23" t="s">
        <v>39</v>
      </c>
      <c r="C16" s="60" t="s">
        <v>0</v>
      </c>
      <c r="D16" s="61"/>
      <c r="E16" s="61"/>
      <c r="F16" s="62"/>
      <c r="G16" s="124">
        <f>SUM(G17:G25)</f>
        <v>3010000000</v>
      </c>
      <c r="H16" s="124">
        <f t="shared" ref="H16:P16" si="3">SUM(H17:H25)</f>
        <v>0</v>
      </c>
      <c r="I16" s="124">
        <f t="shared" si="3"/>
        <v>0</v>
      </c>
      <c r="J16" s="199">
        <f t="shared" si="3"/>
        <v>0</v>
      </c>
      <c r="K16" s="237">
        <f t="shared" si="3"/>
        <v>1215217653</v>
      </c>
      <c r="L16" s="220">
        <f t="shared" si="3"/>
        <v>0</v>
      </c>
      <c r="M16" s="256">
        <f>K16/G16*100</f>
        <v>40.372679501661132</v>
      </c>
      <c r="N16" s="124">
        <f t="shared" si="3"/>
        <v>0</v>
      </c>
      <c r="O16" s="253">
        <f>P16/G16*100</f>
        <v>59.627320498338868</v>
      </c>
      <c r="P16" s="124">
        <f t="shared" si="3"/>
        <v>1794782347</v>
      </c>
      <c r="Q16" s="105">
        <f t="shared" si="1"/>
        <v>59.627320498338868</v>
      </c>
      <c r="R16" s="105"/>
      <c r="S16" s="50"/>
    </row>
    <row r="17" spans="1:20" s="45" customFormat="1">
      <c r="A17" s="31">
        <v>1</v>
      </c>
      <c r="B17" s="65" t="s">
        <v>40</v>
      </c>
      <c r="C17" s="35" t="s">
        <v>41</v>
      </c>
      <c r="D17" s="35"/>
      <c r="E17" s="61"/>
      <c r="F17" s="62"/>
      <c r="G17" s="39">
        <v>859900000</v>
      </c>
      <c r="H17" s="190" t="s">
        <v>365</v>
      </c>
      <c r="I17" s="105"/>
      <c r="J17" s="200"/>
      <c r="K17" s="238">
        <v>357886653</v>
      </c>
      <c r="L17" s="221"/>
      <c r="M17" s="257">
        <f>K17/G17*100</f>
        <v>41.619566577509012</v>
      </c>
      <c r="N17" s="105"/>
      <c r="O17" s="253">
        <f t="shared" ref="O17:O80" si="4">P17/G17*100</f>
        <v>58.380433422490988</v>
      </c>
      <c r="P17" s="105">
        <f>G17-K17</f>
        <v>502013347</v>
      </c>
      <c r="Q17" s="105">
        <f t="shared" si="1"/>
        <v>58.380433422490988</v>
      </c>
      <c r="R17" s="105"/>
      <c r="S17" s="50"/>
    </row>
    <row r="18" spans="1:20" s="45" customFormat="1">
      <c r="A18" s="31">
        <v>2</v>
      </c>
      <c r="B18" s="65" t="s">
        <v>42</v>
      </c>
      <c r="C18" s="35" t="s">
        <v>322</v>
      </c>
      <c r="D18" s="35"/>
      <c r="E18" s="63"/>
      <c r="F18" s="64"/>
      <c r="G18" s="39">
        <v>132100000</v>
      </c>
      <c r="H18" s="190" t="s">
        <v>365</v>
      </c>
      <c r="I18" s="106"/>
      <c r="J18" s="200"/>
      <c r="K18" s="239">
        <v>129500000</v>
      </c>
      <c r="L18" s="221"/>
      <c r="M18" s="257">
        <f t="shared" ref="M18:M25" si="5">K18/G18*100</f>
        <v>98.031794095382281</v>
      </c>
      <c r="N18" s="106"/>
      <c r="O18" s="253">
        <f t="shared" si="4"/>
        <v>1.9682059046177141</v>
      </c>
      <c r="P18" s="105">
        <f t="shared" ref="P18:P25" si="6">G18-K18</f>
        <v>2600000</v>
      </c>
      <c r="Q18" s="106">
        <f t="shared" si="1"/>
        <v>1.9682059046177141</v>
      </c>
      <c r="R18" s="106"/>
      <c r="S18" s="50"/>
    </row>
    <row r="19" spans="1:20" s="45" customFormat="1">
      <c r="A19" s="31">
        <v>3</v>
      </c>
      <c r="B19" s="65" t="s">
        <v>51</v>
      </c>
      <c r="C19" s="35" t="s">
        <v>43</v>
      </c>
      <c r="D19" s="35"/>
      <c r="E19" s="63"/>
      <c r="F19" s="64"/>
      <c r="G19" s="39">
        <v>1200390000</v>
      </c>
      <c r="H19" s="190" t="s">
        <v>365</v>
      </c>
      <c r="I19" s="106"/>
      <c r="J19" s="200"/>
      <c r="K19" s="239">
        <v>425608500</v>
      </c>
      <c r="L19" s="221"/>
      <c r="M19" s="257">
        <f t="shared" si="5"/>
        <v>35.455851848149351</v>
      </c>
      <c r="N19" s="106"/>
      <c r="O19" s="253">
        <f t="shared" si="4"/>
        <v>64.544148151850649</v>
      </c>
      <c r="P19" s="105">
        <f t="shared" si="6"/>
        <v>774781500</v>
      </c>
      <c r="Q19" s="106">
        <f t="shared" si="1"/>
        <v>64.544148151850649</v>
      </c>
      <c r="R19" s="106"/>
      <c r="S19" s="50"/>
    </row>
    <row r="20" spans="1:20" s="45" customFormat="1">
      <c r="A20" s="31">
        <v>4</v>
      </c>
      <c r="B20" s="65" t="s">
        <v>50</v>
      </c>
      <c r="C20" s="282" t="s">
        <v>44</v>
      </c>
      <c r="D20" s="283"/>
      <c r="E20" s="63"/>
      <c r="F20" s="64"/>
      <c r="G20" s="39">
        <v>75800000</v>
      </c>
      <c r="H20" s="190" t="s">
        <v>365</v>
      </c>
      <c r="I20" s="106"/>
      <c r="J20" s="200"/>
      <c r="K20" s="239">
        <v>75000000</v>
      </c>
      <c r="L20" s="221"/>
      <c r="M20" s="257">
        <f t="shared" si="5"/>
        <v>98.944591029023741</v>
      </c>
      <c r="N20" s="106"/>
      <c r="O20" s="253">
        <f t="shared" si="4"/>
        <v>1.0554089709762533</v>
      </c>
      <c r="P20" s="105">
        <f t="shared" si="6"/>
        <v>800000</v>
      </c>
      <c r="Q20" s="106">
        <f t="shared" si="1"/>
        <v>1.0554089709762533</v>
      </c>
      <c r="R20" s="106"/>
      <c r="S20" s="50"/>
    </row>
    <row r="21" spans="1:20" s="45" customFormat="1">
      <c r="A21" s="31">
        <v>5</v>
      </c>
      <c r="B21" s="65" t="s">
        <v>52</v>
      </c>
      <c r="C21" s="35" t="s">
        <v>45</v>
      </c>
      <c r="D21" s="35"/>
      <c r="E21" s="63"/>
      <c r="F21" s="64"/>
      <c r="G21" s="39">
        <v>25600000</v>
      </c>
      <c r="H21" s="190" t="s">
        <v>365</v>
      </c>
      <c r="I21" s="106"/>
      <c r="J21" s="200"/>
      <c r="K21" s="239"/>
      <c r="L21" s="221"/>
      <c r="M21" s="257">
        <f t="shared" si="5"/>
        <v>0</v>
      </c>
      <c r="N21" s="106"/>
      <c r="O21" s="253">
        <f t="shared" si="4"/>
        <v>100</v>
      </c>
      <c r="P21" s="105">
        <f t="shared" si="6"/>
        <v>25600000</v>
      </c>
      <c r="Q21" s="106">
        <f t="shared" si="1"/>
        <v>100</v>
      </c>
      <c r="R21" s="106"/>
      <c r="S21" s="50"/>
    </row>
    <row r="22" spans="1:20" s="45" customFormat="1">
      <c r="A22" s="31">
        <v>6</v>
      </c>
      <c r="B22" s="65" t="s">
        <v>53</v>
      </c>
      <c r="C22" s="300" t="s">
        <v>46</v>
      </c>
      <c r="D22" s="301"/>
      <c r="E22" s="63"/>
      <c r="F22" s="64"/>
      <c r="G22" s="39">
        <v>216210000</v>
      </c>
      <c r="H22" s="190" t="s">
        <v>365</v>
      </c>
      <c r="I22" s="106"/>
      <c r="J22" s="200"/>
      <c r="K22" s="239">
        <v>25865000</v>
      </c>
      <c r="L22" s="221"/>
      <c r="M22" s="257">
        <f t="shared" si="5"/>
        <v>11.962906433559965</v>
      </c>
      <c r="N22" s="106"/>
      <c r="O22" s="253">
        <f t="shared" si="4"/>
        <v>88.037093566440035</v>
      </c>
      <c r="P22" s="105">
        <f t="shared" si="6"/>
        <v>190345000</v>
      </c>
      <c r="Q22" s="106">
        <f t="shared" si="1"/>
        <v>88.037093566440035</v>
      </c>
      <c r="R22" s="106"/>
      <c r="S22" s="50"/>
    </row>
    <row r="23" spans="1:20" s="45" customFormat="1">
      <c r="A23" s="31">
        <v>7</v>
      </c>
      <c r="B23" s="65" t="s">
        <v>54</v>
      </c>
      <c r="C23" s="35" t="s">
        <v>47</v>
      </c>
      <c r="D23" s="35"/>
      <c r="E23" s="63"/>
      <c r="F23" s="64"/>
      <c r="G23" s="39">
        <v>50000000</v>
      </c>
      <c r="H23" s="190" t="s">
        <v>365</v>
      </c>
      <c r="I23" s="106"/>
      <c r="J23" s="200"/>
      <c r="K23" s="239"/>
      <c r="L23" s="221"/>
      <c r="M23" s="257">
        <f t="shared" si="5"/>
        <v>0</v>
      </c>
      <c r="N23" s="106"/>
      <c r="O23" s="253">
        <f t="shared" si="4"/>
        <v>100</v>
      </c>
      <c r="P23" s="105">
        <f t="shared" si="6"/>
        <v>50000000</v>
      </c>
      <c r="Q23" s="106">
        <f t="shared" si="1"/>
        <v>100</v>
      </c>
      <c r="R23" s="106"/>
      <c r="S23" s="50"/>
    </row>
    <row r="24" spans="1:20" s="45" customFormat="1">
      <c r="A24" s="31">
        <v>8</v>
      </c>
      <c r="B24" s="65" t="s">
        <v>55</v>
      </c>
      <c r="C24" s="35" t="s">
        <v>48</v>
      </c>
      <c r="D24" s="35"/>
      <c r="E24" s="63"/>
      <c r="F24" s="64"/>
      <c r="G24" s="39">
        <v>250000000</v>
      </c>
      <c r="H24" s="190" t="s">
        <v>365</v>
      </c>
      <c r="I24" s="106"/>
      <c r="J24" s="200"/>
      <c r="K24" s="239">
        <v>73405500</v>
      </c>
      <c r="L24" s="221"/>
      <c r="M24" s="257">
        <f t="shared" si="5"/>
        <v>29.362199999999998</v>
      </c>
      <c r="N24" s="106"/>
      <c r="O24" s="253">
        <f t="shared" si="4"/>
        <v>70.637799999999999</v>
      </c>
      <c r="P24" s="105">
        <f t="shared" si="6"/>
        <v>176594500</v>
      </c>
      <c r="Q24" s="106">
        <f t="shared" si="1"/>
        <v>70.637799999999999</v>
      </c>
      <c r="R24" s="106"/>
      <c r="S24" s="50"/>
    </row>
    <row r="25" spans="1:20" s="45" customFormat="1">
      <c r="A25" s="31">
        <v>9</v>
      </c>
      <c r="B25" s="65" t="s">
        <v>56</v>
      </c>
      <c r="C25" s="282" t="s">
        <v>49</v>
      </c>
      <c r="D25" s="283"/>
      <c r="E25" s="63"/>
      <c r="F25" s="64"/>
      <c r="G25" s="39">
        <v>200000000</v>
      </c>
      <c r="H25" s="190" t="s">
        <v>365</v>
      </c>
      <c r="I25" s="106"/>
      <c r="J25" s="200"/>
      <c r="K25" s="239">
        <v>127952000</v>
      </c>
      <c r="L25" s="221"/>
      <c r="M25" s="257">
        <f t="shared" si="5"/>
        <v>63.975999999999999</v>
      </c>
      <c r="N25" s="106"/>
      <c r="O25" s="253">
        <f t="shared" si="4"/>
        <v>36.024000000000001</v>
      </c>
      <c r="P25" s="105">
        <f t="shared" si="6"/>
        <v>72048000</v>
      </c>
      <c r="Q25" s="106">
        <f t="shared" si="1"/>
        <v>36.024000000000001</v>
      </c>
      <c r="R25" s="106"/>
      <c r="S25" s="50"/>
    </row>
    <row r="26" spans="1:20" s="45" customFormat="1" ht="8.1" customHeight="1">
      <c r="A26" s="31"/>
      <c r="B26" s="164"/>
      <c r="C26" s="79"/>
      <c r="D26" s="66"/>
      <c r="E26" s="66"/>
      <c r="F26" s="66"/>
      <c r="G26" s="67"/>
      <c r="H26" s="190"/>
      <c r="I26" s="107"/>
      <c r="J26" s="201"/>
      <c r="K26" s="240"/>
      <c r="L26" s="222"/>
      <c r="M26" s="258"/>
      <c r="N26" s="107"/>
      <c r="O26" s="253"/>
      <c r="P26" s="105">
        <f t="shared" ref="P26:P240" si="7">G26-M26</f>
        <v>0</v>
      </c>
      <c r="Q26" s="106"/>
      <c r="R26" s="106"/>
      <c r="S26" s="50"/>
      <c r="T26" s="68"/>
    </row>
    <row r="27" spans="1:20" s="45" customFormat="1" ht="8.1" customHeight="1">
      <c r="A27" s="31"/>
      <c r="B27" s="164"/>
      <c r="C27" s="79"/>
      <c r="D27" s="66"/>
      <c r="E27" s="66"/>
      <c r="F27" s="66"/>
      <c r="G27" s="67"/>
      <c r="H27" s="190"/>
      <c r="I27" s="107"/>
      <c r="J27" s="201"/>
      <c r="K27" s="240"/>
      <c r="L27" s="222"/>
      <c r="M27" s="258"/>
      <c r="N27" s="107"/>
      <c r="O27" s="253"/>
      <c r="P27" s="105">
        <f t="shared" si="7"/>
        <v>0</v>
      </c>
      <c r="Q27" s="106"/>
      <c r="R27" s="106"/>
      <c r="S27" s="50"/>
      <c r="T27" s="68"/>
    </row>
    <row r="28" spans="1:20" s="59" customFormat="1">
      <c r="A28" s="54">
        <v>2</v>
      </c>
      <c r="B28" s="23" t="s">
        <v>58</v>
      </c>
      <c r="C28" s="60" t="s">
        <v>60</v>
      </c>
      <c r="D28" s="61"/>
      <c r="E28" s="61"/>
      <c r="F28" s="62"/>
      <c r="G28" s="124">
        <f>SUM(G29:G30)</f>
        <v>123085000</v>
      </c>
      <c r="H28" s="124">
        <f t="shared" ref="H28:P28" si="8">SUM(H29:H30)</f>
        <v>0</v>
      </c>
      <c r="I28" s="124">
        <f t="shared" si="8"/>
        <v>0</v>
      </c>
      <c r="J28" s="199">
        <f t="shared" si="8"/>
        <v>0</v>
      </c>
      <c r="K28" s="237">
        <f t="shared" si="8"/>
        <v>31745600</v>
      </c>
      <c r="L28" s="220">
        <f t="shared" si="8"/>
        <v>0</v>
      </c>
      <c r="M28" s="256">
        <f t="shared" si="8"/>
        <v>51.131034715066974</v>
      </c>
      <c r="N28" s="124">
        <f t="shared" si="8"/>
        <v>0</v>
      </c>
      <c r="O28" s="253">
        <f t="shared" si="4"/>
        <v>74.208392574237308</v>
      </c>
      <c r="P28" s="124">
        <f t="shared" si="8"/>
        <v>91339400</v>
      </c>
      <c r="Q28" s="106">
        <f t="shared" si="1"/>
        <v>74.208392574237308</v>
      </c>
      <c r="R28" s="106"/>
      <c r="S28" s="50"/>
    </row>
    <row r="29" spans="1:20" s="170" customFormat="1">
      <c r="A29" s="31">
        <v>10</v>
      </c>
      <c r="B29" s="65" t="s">
        <v>59</v>
      </c>
      <c r="C29" s="285" t="s">
        <v>61</v>
      </c>
      <c r="D29" s="286"/>
      <c r="E29" s="168"/>
      <c r="F29" s="169"/>
      <c r="G29" s="39">
        <v>60000000</v>
      </c>
      <c r="H29" s="190" t="s">
        <v>365</v>
      </c>
      <c r="I29" s="39"/>
      <c r="J29" s="202"/>
      <c r="K29" s="241">
        <v>9927000</v>
      </c>
      <c r="L29" s="223"/>
      <c r="M29" s="259">
        <f>K29/G29*100</f>
        <v>16.545000000000002</v>
      </c>
      <c r="N29" s="106"/>
      <c r="O29" s="253">
        <f t="shared" si="4"/>
        <v>83.454999999999998</v>
      </c>
      <c r="P29" s="105">
        <f>G29-K29</f>
        <v>50073000</v>
      </c>
      <c r="Q29" s="106">
        <f t="shared" si="1"/>
        <v>83.454999999999998</v>
      </c>
      <c r="R29" s="106"/>
      <c r="S29" s="50"/>
    </row>
    <row r="30" spans="1:20" s="170" customFormat="1">
      <c r="A30" s="31">
        <v>11</v>
      </c>
      <c r="B30" s="65" t="s">
        <v>59</v>
      </c>
      <c r="C30" s="167" t="s">
        <v>62</v>
      </c>
      <c r="D30" s="85"/>
      <c r="E30" s="168"/>
      <c r="F30" s="169"/>
      <c r="G30" s="39">
        <v>63085000</v>
      </c>
      <c r="H30" s="190" t="s">
        <v>365</v>
      </c>
      <c r="I30" s="39"/>
      <c r="J30" s="202"/>
      <c r="K30" s="241">
        <v>21818600</v>
      </c>
      <c r="L30" s="223"/>
      <c r="M30" s="259">
        <f>K30/G30*100</f>
        <v>34.586034715066972</v>
      </c>
      <c r="N30" s="106"/>
      <c r="O30" s="253">
        <f t="shared" si="4"/>
        <v>65.413965284933028</v>
      </c>
      <c r="P30" s="105">
        <f>G30-K30</f>
        <v>41266400</v>
      </c>
      <c r="Q30" s="106">
        <f t="shared" si="1"/>
        <v>65.413965284933028</v>
      </c>
      <c r="R30" s="106"/>
      <c r="S30" s="50"/>
    </row>
    <row r="31" spans="1:20" s="45" customFormat="1">
      <c r="A31" s="54"/>
      <c r="B31" s="165"/>
      <c r="C31" s="76"/>
      <c r="D31" s="69"/>
      <c r="E31" s="63"/>
      <c r="F31" s="64"/>
      <c r="G31" s="74"/>
      <c r="H31" s="190"/>
      <c r="I31" s="74"/>
      <c r="J31" s="203"/>
      <c r="K31" s="242"/>
      <c r="L31" s="224"/>
      <c r="M31" s="260"/>
      <c r="N31" s="110"/>
      <c r="O31" s="253"/>
      <c r="P31" s="105">
        <f t="shared" si="7"/>
        <v>0</v>
      </c>
      <c r="Q31" s="106"/>
      <c r="R31" s="106"/>
      <c r="S31" s="50"/>
    </row>
    <row r="32" spans="1:20" s="59" customFormat="1" ht="24.75" customHeight="1">
      <c r="A32" s="54">
        <v>3</v>
      </c>
      <c r="B32" s="23" t="s">
        <v>63</v>
      </c>
      <c r="C32" s="274" t="s">
        <v>69</v>
      </c>
      <c r="D32" s="275"/>
      <c r="E32" s="61"/>
      <c r="F32" s="62"/>
      <c r="G32" s="124">
        <f>SUM(G33:G37)</f>
        <v>570000000</v>
      </c>
      <c r="H32" s="124">
        <f t="shared" ref="H32:P32" si="9">SUM(H33:H37)</f>
        <v>0</v>
      </c>
      <c r="I32" s="124">
        <f t="shared" si="9"/>
        <v>0</v>
      </c>
      <c r="J32" s="199">
        <f t="shared" si="9"/>
        <v>0</v>
      </c>
      <c r="K32" s="237">
        <f t="shared" si="9"/>
        <v>129914000</v>
      </c>
      <c r="L32" s="220">
        <f t="shared" si="9"/>
        <v>0</v>
      </c>
      <c r="M32" s="256">
        <f>K32/G32*100</f>
        <v>22.791929824561404</v>
      </c>
      <c r="N32" s="124">
        <f t="shared" si="9"/>
        <v>0</v>
      </c>
      <c r="O32" s="253">
        <f t="shared" si="4"/>
        <v>77.208070175438593</v>
      </c>
      <c r="P32" s="124">
        <f t="shared" si="9"/>
        <v>440086000</v>
      </c>
      <c r="Q32" s="106">
        <f t="shared" si="1"/>
        <v>77.208070175438593</v>
      </c>
      <c r="R32" s="106"/>
      <c r="S32" s="50"/>
    </row>
    <row r="33" spans="1:19" s="170" customFormat="1">
      <c r="A33" s="31">
        <v>12</v>
      </c>
      <c r="B33" s="65" t="s">
        <v>64</v>
      </c>
      <c r="C33" s="285" t="s">
        <v>70</v>
      </c>
      <c r="D33" s="286"/>
      <c r="E33" s="168"/>
      <c r="F33" s="169"/>
      <c r="G33" s="39">
        <v>100000000</v>
      </c>
      <c r="H33" s="190" t="s">
        <v>365</v>
      </c>
      <c r="I33" s="39"/>
      <c r="J33" s="202"/>
      <c r="K33" s="241">
        <v>12183000</v>
      </c>
      <c r="L33" s="223"/>
      <c r="M33" s="256">
        <f t="shared" ref="M33:M96" si="10">K33/G33*100</f>
        <v>12.183</v>
      </c>
      <c r="N33" s="106"/>
      <c r="O33" s="253">
        <f t="shared" si="4"/>
        <v>87.817000000000007</v>
      </c>
      <c r="P33" s="105">
        <f>G33-K33</f>
        <v>87817000</v>
      </c>
      <c r="Q33" s="106">
        <f t="shared" si="1"/>
        <v>87.817000000000007</v>
      </c>
      <c r="R33" s="106"/>
      <c r="S33" s="50"/>
    </row>
    <row r="34" spans="1:19" s="170" customFormat="1">
      <c r="A34" s="153" t="s">
        <v>65</v>
      </c>
      <c r="B34" s="65" t="s">
        <v>313</v>
      </c>
      <c r="C34" s="167" t="s">
        <v>71</v>
      </c>
      <c r="D34" s="85"/>
      <c r="E34" s="168"/>
      <c r="F34" s="169"/>
      <c r="G34" s="39">
        <v>100000000</v>
      </c>
      <c r="H34" s="190" t="s">
        <v>365</v>
      </c>
      <c r="I34" s="39"/>
      <c r="J34" s="202"/>
      <c r="K34" s="241">
        <v>37392000</v>
      </c>
      <c r="L34" s="223"/>
      <c r="M34" s="256">
        <f t="shared" si="10"/>
        <v>37.391999999999996</v>
      </c>
      <c r="N34" s="106"/>
      <c r="O34" s="253">
        <f t="shared" si="4"/>
        <v>62.607999999999997</v>
      </c>
      <c r="P34" s="105">
        <f t="shared" ref="P34:P37" si="11">G34-K34</f>
        <v>62608000</v>
      </c>
      <c r="Q34" s="106">
        <f t="shared" si="1"/>
        <v>62.607999999999997</v>
      </c>
      <c r="R34" s="106"/>
      <c r="S34" s="50"/>
    </row>
    <row r="35" spans="1:19" s="170" customFormat="1">
      <c r="A35" s="153" t="s">
        <v>66</v>
      </c>
      <c r="B35" s="65" t="s">
        <v>314</v>
      </c>
      <c r="C35" s="167" t="s">
        <v>72</v>
      </c>
      <c r="D35" s="85"/>
      <c r="E35" s="168"/>
      <c r="F35" s="169"/>
      <c r="G35" s="39">
        <v>100000000</v>
      </c>
      <c r="H35" s="190" t="s">
        <v>365</v>
      </c>
      <c r="I35" s="39"/>
      <c r="J35" s="202"/>
      <c r="K35" s="241"/>
      <c r="L35" s="223"/>
      <c r="M35" s="256">
        <f t="shared" si="10"/>
        <v>0</v>
      </c>
      <c r="N35" s="106"/>
      <c r="O35" s="253">
        <f t="shared" si="4"/>
        <v>100</v>
      </c>
      <c r="P35" s="105">
        <f t="shared" si="11"/>
        <v>100000000</v>
      </c>
      <c r="Q35" s="106">
        <f t="shared" si="1"/>
        <v>100</v>
      </c>
      <c r="R35" s="106"/>
      <c r="S35" s="50"/>
    </row>
    <row r="36" spans="1:19" s="170" customFormat="1">
      <c r="A36" s="153" t="s">
        <v>67</v>
      </c>
      <c r="B36" s="65" t="s">
        <v>315</v>
      </c>
      <c r="C36" s="167" t="s">
        <v>73</v>
      </c>
      <c r="D36" s="85"/>
      <c r="E36" s="168"/>
      <c r="F36" s="169"/>
      <c r="G36" s="39">
        <v>200000000</v>
      </c>
      <c r="H36" s="190" t="s">
        <v>365</v>
      </c>
      <c r="I36" s="39"/>
      <c r="J36" s="202"/>
      <c r="K36" s="241">
        <v>60022000</v>
      </c>
      <c r="L36" s="223"/>
      <c r="M36" s="256">
        <f t="shared" si="10"/>
        <v>30.010999999999999</v>
      </c>
      <c r="N36" s="106"/>
      <c r="O36" s="253">
        <f t="shared" si="4"/>
        <v>69.989000000000004</v>
      </c>
      <c r="P36" s="105">
        <f t="shared" si="11"/>
        <v>139978000</v>
      </c>
      <c r="Q36" s="106">
        <f t="shared" si="1"/>
        <v>69.989000000000004</v>
      </c>
      <c r="R36" s="106"/>
      <c r="S36" s="50"/>
    </row>
    <row r="37" spans="1:19" s="170" customFormat="1">
      <c r="A37" s="153" t="s">
        <v>68</v>
      </c>
      <c r="B37" s="65" t="s">
        <v>316</v>
      </c>
      <c r="C37" s="167" t="s">
        <v>74</v>
      </c>
      <c r="D37" s="85"/>
      <c r="E37" s="168"/>
      <c r="F37" s="169"/>
      <c r="G37" s="39">
        <v>70000000</v>
      </c>
      <c r="H37" s="190" t="s">
        <v>365</v>
      </c>
      <c r="I37" s="39"/>
      <c r="J37" s="202"/>
      <c r="K37" s="241">
        <v>20317000</v>
      </c>
      <c r="L37" s="223"/>
      <c r="M37" s="256">
        <f t="shared" si="10"/>
        <v>29.024285714285714</v>
      </c>
      <c r="N37" s="106"/>
      <c r="O37" s="253">
        <f t="shared" si="4"/>
        <v>70.97571428571429</v>
      </c>
      <c r="P37" s="105">
        <f t="shared" si="11"/>
        <v>49683000</v>
      </c>
      <c r="Q37" s="106">
        <f t="shared" si="1"/>
        <v>70.97571428571429</v>
      </c>
      <c r="R37" s="106"/>
      <c r="S37" s="50"/>
    </row>
    <row r="38" spans="1:19" s="45" customFormat="1">
      <c r="A38" s="54"/>
      <c r="B38" s="165"/>
      <c r="C38" s="76"/>
      <c r="D38" s="69"/>
      <c r="E38" s="63"/>
      <c r="F38" s="64"/>
      <c r="G38" s="74"/>
      <c r="H38" s="190"/>
      <c r="I38" s="74"/>
      <c r="J38" s="203"/>
      <c r="K38" s="242"/>
      <c r="L38" s="224"/>
      <c r="M38" s="256"/>
      <c r="N38" s="110"/>
      <c r="O38" s="253"/>
      <c r="P38" s="105">
        <f t="shared" si="7"/>
        <v>0</v>
      </c>
      <c r="Q38" s="106"/>
      <c r="R38" s="106"/>
      <c r="S38" s="50"/>
    </row>
    <row r="39" spans="1:19" s="45" customFormat="1">
      <c r="A39" s="54">
        <v>4</v>
      </c>
      <c r="B39" s="23" t="s">
        <v>77</v>
      </c>
      <c r="C39" s="275" t="s">
        <v>75</v>
      </c>
      <c r="D39" s="275"/>
      <c r="E39" s="63"/>
      <c r="F39" s="64"/>
      <c r="G39" s="74">
        <f>G40+G41+G42+G58+G59+G66+G149+G154+G155+G156+G157+G159+G163+G168+G173</f>
        <v>66062482367</v>
      </c>
      <c r="H39" s="74"/>
      <c r="I39" s="74">
        <f t="shared" ref="I39:P39" si="12">I40+I41+I42+I58+I59+I66+I149+I154+I155+I156+I157+I159+I163+I168+I173</f>
        <v>0</v>
      </c>
      <c r="J39" s="203">
        <f t="shared" si="12"/>
        <v>0</v>
      </c>
      <c r="K39" s="242">
        <f t="shared" si="12"/>
        <v>4747333175</v>
      </c>
      <c r="L39" s="224"/>
      <c r="M39" s="256">
        <f t="shared" si="10"/>
        <v>7.1861259294298359</v>
      </c>
      <c r="N39" s="74">
        <f t="shared" si="12"/>
        <v>0</v>
      </c>
      <c r="O39" s="253">
        <f t="shared" si="4"/>
        <v>92.813874070570165</v>
      </c>
      <c r="P39" s="74">
        <f t="shared" si="12"/>
        <v>61315149192</v>
      </c>
      <c r="Q39" s="106">
        <f t="shared" si="1"/>
        <v>92.813874070570165</v>
      </c>
      <c r="R39" s="106"/>
      <c r="S39" s="50"/>
    </row>
    <row r="40" spans="1:19" s="45" customFormat="1">
      <c r="A40" s="153" t="s">
        <v>370</v>
      </c>
      <c r="B40" s="65" t="s">
        <v>78</v>
      </c>
      <c r="C40" s="35" t="s">
        <v>7</v>
      </c>
      <c r="D40" s="35"/>
      <c r="E40" s="63"/>
      <c r="F40" s="70"/>
      <c r="G40" s="39">
        <v>800000000</v>
      </c>
      <c r="H40" s="190" t="s">
        <v>365</v>
      </c>
      <c r="I40" s="106"/>
      <c r="J40" s="204"/>
      <c r="K40" s="239">
        <v>334992600</v>
      </c>
      <c r="L40" s="225"/>
      <c r="M40" s="256">
        <f t="shared" si="10"/>
        <v>41.874074999999998</v>
      </c>
      <c r="N40" s="106"/>
      <c r="O40" s="253">
        <f t="shared" si="4"/>
        <v>58.125925000000002</v>
      </c>
      <c r="P40" s="105">
        <f>G40-K40</f>
        <v>465007400</v>
      </c>
      <c r="Q40" s="106">
        <f t="shared" si="1"/>
        <v>58.125925000000002</v>
      </c>
      <c r="R40" s="106"/>
      <c r="S40" s="50"/>
    </row>
    <row r="41" spans="1:19" s="45" customFormat="1">
      <c r="A41" s="153" t="s">
        <v>380</v>
      </c>
      <c r="B41" s="65" t="s">
        <v>92</v>
      </c>
      <c r="C41" s="35" t="s">
        <v>8</v>
      </c>
      <c r="D41" s="71"/>
      <c r="E41" s="72"/>
      <c r="F41" s="73"/>
      <c r="G41" s="39">
        <v>150000000</v>
      </c>
      <c r="H41" s="190" t="s">
        <v>365</v>
      </c>
      <c r="I41" s="106"/>
      <c r="J41" s="204"/>
      <c r="K41" s="239">
        <v>35145975</v>
      </c>
      <c r="L41" s="225"/>
      <c r="M41" s="256">
        <f t="shared" si="10"/>
        <v>23.43065</v>
      </c>
      <c r="N41" s="106"/>
      <c r="O41" s="253">
        <f t="shared" si="4"/>
        <v>76.56935</v>
      </c>
      <c r="P41" s="105">
        <f>G41-K41</f>
        <v>114854025</v>
      </c>
      <c r="Q41" s="106">
        <f t="shared" si="1"/>
        <v>76.56935</v>
      </c>
      <c r="R41" s="106"/>
      <c r="S41" s="50"/>
    </row>
    <row r="42" spans="1:19" s="45" customFormat="1">
      <c r="A42" s="153" t="s">
        <v>381</v>
      </c>
      <c r="B42" s="65" t="s">
        <v>93</v>
      </c>
      <c r="C42" s="35" t="s">
        <v>9</v>
      </c>
      <c r="D42" s="71"/>
      <c r="E42" s="72"/>
      <c r="F42" s="73"/>
      <c r="G42" s="39">
        <f>SUM(G43:G56)</f>
        <v>18600000000</v>
      </c>
      <c r="H42" s="190" t="s">
        <v>365</v>
      </c>
      <c r="I42" s="106"/>
      <c r="J42" s="205"/>
      <c r="K42" s="239">
        <f>SUM(K43:K56)</f>
        <v>656802900</v>
      </c>
      <c r="L42" s="225"/>
      <c r="M42" s="256">
        <f t="shared" si="10"/>
        <v>3.531198387096774</v>
      </c>
      <c r="N42" s="215"/>
      <c r="O42" s="253">
        <f t="shared" si="4"/>
        <v>96.468801612903221</v>
      </c>
      <c r="P42" s="215">
        <f t="shared" ref="P42" si="13">SUM(P43:P56)</f>
        <v>17943197100</v>
      </c>
      <c r="Q42" s="106">
        <f t="shared" si="1"/>
        <v>96.468801612903221</v>
      </c>
      <c r="R42" s="106"/>
      <c r="S42" s="50"/>
    </row>
    <row r="43" spans="1:19" s="45" customFormat="1">
      <c r="A43" s="31"/>
      <c r="B43" s="171">
        <v>1</v>
      </c>
      <c r="C43" s="35" t="s">
        <v>83</v>
      </c>
      <c r="D43" s="71"/>
      <c r="E43" s="72"/>
      <c r="F43" s="73"/>
      <c r="G43" s="39">
        <v>1500000000</v>
      </c>
      <c r="H43" s="190" t="s">
        <v>365</v>
      </c>
      <c r="I43" s="106"/>
      <c r="J43" s="204"/>
      <c r="K43" s="239"/>
      <c r="L43" s="225"/>
      <c r="M43" s="256">
        <f t="shared" si="10"/>
        <v>0</v>
      </c>
      <c r="N43" s="106"/>
      <c r="O43" s="253">
        <f t="shared" si="4"/>
        <v>100</v>
      </c>
      <c r="P43" s="105">
        <f>G43-K43</f>
        <v>1500000000</v>
      </c>
      <c r="Q43" s="106">
        <f t="shared" si="1"/>
        <v>100</v>
      </c>
      <c r="R43" s="106"/>
      <c r="S43" s="50"/>
    </row>
    <row r="44" spans="1:19" s="45" customFormat="1" ht="12.75" customHeight="1">
      <c r="A44" s="31"/>
      <c r="B44" s="171"/>
      <c r="C44" s="282" t="s">
        <v>79</v>
      </c>
      <c r="D44" s="283"/>
      <c r="E44" s="283"/>
      <c r="F44" s="284"/>
      <c r="G44" s="39">
        <v>64000000</v>
      </c>
      <c r="H44" s="190" t="s">
        <v>365</v>
      </c>
      <c r="I44" s="106"/>
      <c r="J44" s="204"/>
      <c r="K44" s="239"/>
      <c r="L44" s="225"/>
      <c r="M44" s="256">
        <f t="shared" si="10"/>
        <v>0</v>
      </c>
      <c r="N44" s="106"/>
      <c r="O44" s="253">
        <f t="shared" si="4"/>
        <v>100</v>
      </c>
      <c r="P44" s="105">
        <f t="shared" ref="P44:P56" si="14">G44-K44</f>
        <v>64000000</v>
      </c>
      <c r="Q44" s="106">
        <f t="shared" si="1"/>
        <v>100</v>
      </c>
      <c r="R44" s="106"/>
      <c r="S44" s="50"/>
    </row>
    <row r="45" spans="1:19" s="45" customFormat="1">
      <c r="A45" s="31"/>
      <c r="B45" s="171">
        <v>2</v>
      </c>
      <c r="C45" s="35" t="s">
        <v>80</v>
      </c>
      <c r="D45" s="71"/>
      <c r="E45" s="72"/>
      <c r="F45" s="73"/>
      <c r="G45" s="39">
        <v>6540770000</v>
      </c>
      <c r="H45" s="190" t="s">
        <v>365</v>
      </c>
      <c r="I45" s="106"/>
      <c r="J45" s="204"/>
      <c r="K45" s="239"/>
      <c r="L45" s="225"/>
      <c r="M45" s="256">
        <f t="shared" si="10"/>
        <v>0</v>
      </c>
      <c r="N45" s="106"/>
      <c r="O45" s="253">
        <f t="shared" si="4"/>
        <v>100</v>
      </c>
      <c r="P45" s="105">
        <f t="shared" si="14"/>
        <v>6540770000</v>
      </c>
      <c r="Q45" s="106">
        <f t="shared" si="1"/>
        <v>100</v>
      </c>
      <c r="R45" s="106"/>
      <c r="S45" s="50"/>
    </row>
    <row r="46" spans="1:19" s="45" customFormat="1">
      <c r="A46" s="31"/>
      <c r="B46" s="171"/>
      <c r="C46" s="35" t="s">
        <v>82</v>
      </c>
      <c r="D46" s="71"/>
      <c r="E46" s="72"/>
      <c r="F46" s="73"/>
      <c r="G46" s="39">
        <v>200000000</v>
      </c>
      <c r="H46" s="190" t="s">
        <v>365</v>
      </c>
      <c r="I46" s="106"/>
      <c r="J46" s="204"/>
      <c r="K46" s="239"/>
      <c r="L46" s="225"/>
      <c r="M46" s="256">
        <f t="shared" si="10"/>
        <v>0</v>
      </c>
      <c r="N46" s="106"/>
      <c r="O46" s="253">
        <f t="shared" si="4"/>
        <v>100</v>
      </c>
      <c r="P46" s="105">
        <f t="shared" si="14"/>
        <v>200000000</v>
      </c>
      <c r="Q46" s="106">
        <f t="shared" si="1"/>
        <v>100</v>
      </c>
      <c r="R46" s="106"/>
      <c r="S46" s="50"/>
    </row>
    <row r="47" spans="1:19" s="45" customFormat="1">
      <c r="A47" s="31"/>
      <c r="B47" s="171">
        <v>3</v>
      </c>
      <c r="C47" s="35" t="s">
        <v>81</v>
      </c>
      <c r="D47" s="71"/>
      <c r="E47" s="72"/>
      <c r="F47" s="73"/>
      <c r="G47" s="39">
        <v>8600000000</v>
      </c>
      <c r="H47" s="190" t="s">
        <v>365</v>
      </c>
      <c r="I47" s="106"/>
      <c r="J47" s="204"/>
      <c r="K47" s="239"/>
      <c r="L47" s="225"/>
      <c r="M47" s="256">
        <f t="shared" si="10"/>
        <v>0</v>
      </c>
      <c r="N47" s="106"/>
      <c r="O47" s="253">
        <f t="shared" si="4"/>
        <v>100</v>
      </c>
      <c r="P47" s="105">
        <f t="shared" si="14"/>
        <v>8600000000</v>
      </c>
      <c r="Q47" s="106">
        <f t="shared" si="1"/>
        <v>100</v>
      </c>
      <c r="R47" s="106"/>
      <c r="S47" s="50"/>
    </row>
    <row r="48" spans="1:19" s="45" customFormat="1">
      <c r="A48" s="31"/>
      <c r="B48" s="171"/>
      <c r="C48" s="35" t="s">
        <v>84</v>
      </c>
      <c r="D48" s="71"/>
      <c r="E48" s="72"/>
      <c r="F48" s="73"/>
      <c r="G48" s="39">
        <v>280000000</v>
      </c>
      <c r="H48" s="190" t="s">
        <v>365</v>
      </c>
      <c r="I48" s="106"/>
      <c r="J48" s="204"/>
      <c r="K48" s="239"/>
      <c r="L48" s="225"/>
      <c r="M48" s="256">
        <f t="shared" si="10"/>
        <v>0</v>
      </c>
      <c r="N48" s="106"/>
      <c r="O48" s="253">
        <f t="shared" si="4"/>
        <v>100</v>
      </c>
      <c r="P48" s="105">
        <f t="shared" si="14"/>
        <v>280000000</v>
      </c>
      <c r="Q48" s="106">
        <f t="shared" si="1"/>
        <v>100</v>
      </c>
      <c r="R48" s="106"/>
      <c r="S48" s="50"/>
    </row>
    <row r="49" spans="1:30" s="45" customFormat="1">
      <c r="A49" s="31"/>
      <c r="B49" s="171">
        <v>4</v>
      </c>
      <c r="C49" s="35" t="s">
        <v>85</v>
      </c>
      <c r="D49" s="163"/>
      <c r="E49" s="72"/>
      <c r="F49" s="73"/>
      <c r="G49" s="39">
        <v>200000000</v>
      </c>
      <c r="H49" s="190" t="s">
        <v>365</v>
      </c>
      <c r="I49" s="106"/>
      <c r="J49" s="204"/>
      <c r="K49" s="239">
        <v>188462900</v>
      </c>
      <c r="L49" s="225"/>
      <c r="M49" s="256">
        <f t="shared" si="10"/>
        <v>94.231450000000009</v>
      </c>
      <c r="N49" s="106"/>
      <c r="O49" s="253">
        <f t="shared" si="4"/>
        <v>5.7685500000000003</v>
      </c>
      <c r="P49" s="105">
        <f t="shared" si="14"/>
        <v>11537100</v>
      </c>
      <c r="Q49" s="106">
        <f t="shared" si="1"/>
        <v>5.7685500000000003</v>
      </c>
      <c r="R49" s="106"/>
      <c r="S49" s="50"/>
    </row>
    <row r="50" spans="1:30" s="45" customFormat="1">
      <c r="A50" s="31"/>
      <c r="B50" s="171"/>
      <c r="C50" s="35" t="s">
        <v>86</v>
      </c>
      <c r="D50" s="163"/>
      <c r="E50" s="72"/>
      <c r="F50" s="73"/>
      <c r="G50" s="39">
        <v>50000000</v>
      </c>
      <c r="H50" s="190" t="s">
        <v>365</v>
      </c>
      <c r="I50" s="106"/>
      <c r="J50" s="204"/>
      <c r="K50" s="239">
        <v>28941000</v>
      </c>
      <c r="L50" s="225"/>
      <c r="M50" s="256">
        <f t="shared" si="10"/>
        <v>57.881999999999998</v>
      </c>
      <c r="N50" s="106"/>
      <c r="O50" s="253">
        <f t="shared" si="4"/>
        <v>42.118000000000002</v>
      </c>
      <c r="P50" s="105">
        <f t="shared" si="14"/>
        <v>21059000</v>
      </c>
      <c r="Q50" s="106">
        <f t="shared" si="1"/>
        <v>42.118000000000002</v>
      </c>
      <c r="R50" s="106"/>
      <c r="S50" s="50"/>
    </row>
    <row r="51" spans="1:30" s="45" customFormat="1">
      <c r="A51" s="31"/>
      <c r="B51" s="171">
        <v>5</v>
      </c>
      <c r="C51" s="35" t="s">
        <v>87</v>
      </c>
      <c r="D51" s="163"/>
      <c r="E51" s="72"/>
      <c r="F51" s="73"/>
      <c r="G51" s="39">
        <v>200000000</v>
      </c>
      <c r="H51" s="190" t="s">
        <v>365</v>
      </c>
      <c r="I51" s="106"/>
      <c r="J51" s="204"/>
      <c r="K51" s="239">
        <v>184357000</v>
      </c>
      <c r="L51" s="225"/>
      <c r="M51" s="256">
        <f t="shared" si="10"/>
        <v>92.1785</v>
      </c>
      <c r="N51" s="106"/>
      <c r="O51" s="253">
        <f t="shared" si="4"/>
        <v>7.8215000000000003</v>
      </c>
      <c r="P51" s="105">
        <f t="shared" si="14"/>
        <v>15643000</v>
      </c>
      <c r="Q51" s="106">
        <f t="shared" si="1"/>
        <v>7.8215000000000003</v>
      </c>
      <c r="R51" s="106"/>
      <c r="S51" s="50"/>
    </row>
    <row r="52" spans="1:30" s="45" customFormat="1">
      <c r="A52" s="31"/>
      <c r="B52" s="171">
        <v>6</v>
      </c>
      <c r="C52" s="35" t="s">
        <v>88</v>
      </c>
      <c r="D52" s="163"/>
      <c r="E52" s="72"/>
      <c r="F52" s="73"/>
      <c r="G52" s="39">
        <v>200000000</v>
      </c>
      <c r="H52" s="190" t="s">
        <v>365</v>
      </c>
      <c r="I52" s="106"/>
      <c r="J52" s="204"/>
      <c r="K52" s="239">
        <v>188299500</v>
      </c>
      <c r="L52" s="225"/>
      <c r="M52" s="256">
        <f t="shared" si="10"/>
        <v>94.149749999999997</v>
      </c>
      <c r="N52" s="106"/>
      <c r="O52" s="253">
        <f t="shared" si="4"/>
        <v>5.85025</v>
      </c>
      <c r="P52" s="105">
        <f t="shared" si="14"/>
        <v>11700500</v>
      </c>
      <c r="Q52" s="106">
        <f t="shared" si="1"/>
        <v>5.85025</v>
      </c>
      <c r="R52" s="106"/>
      <c r="S52" s="50"/>
    </row>
    <row r="53" spans="1:30" s="45" customFormat="1" ht="27.75" customHeight="1">
      <c r="A53" s="31"/>
      <c r="B53" s="171"/>
      <c r="C53" s="282" t="s">
        <v>89</v>
      </c>
      <c r="D53" s="283"/>
      <c r="E53" s="72"/>
      <c r="F53" s="73"/>
      <c r="G53" s="39">
        <v>50000000</v>
      </c>
      <c r="H53" s="190" t="s">
        <v>365</v>
      </c>
      <c r="I53" s="106"/>
      <c r="J53" s="204"/>
      <c r="K53" s="239">
        <v>39809000</v>
      </c>
      <c r="L53" s="225"/>
      <c r="M53" s="256">
        <f t="shared" si="10"/>
        <v>79.617999999999995</v>
      </c>
      <c r="N53" s="106"/>
      <c r="O53" s="253">
        <f t="shared" si="4"/>
        <v>20.382000000000001</v>
      </c>
      <c r="P53" s="105">
        <f t="shared" si="14"/>
        <v>10191000</v>
      </c>
      <c r="Q53" s="106">
        <f t="shared" si="1"/>
        <v>20.382000000000001</v>
      </c>
      <c r="R53" s="106"/>
      <c r="S53" s="50"/>
    </row>
    <row r="54" spans="1:30" s="45" customFormat="1" ht="20.25" customHeight="1">
      <c r="A54" s="31"/>
      <c r="B54" s="171"/>
      <c r="C54" s="302" t="s">
        <v>90</v>
      </c>
      <c r="D54" s="303"/>
      <c r="E54" s="303"/>
      <c r="F54" s="73"/>
      <c r="G54" s="39">
        <v>300000000</v>
      </c>
      <c r="H54" s="190" t="s">
        <v>365</v>
      </c>
      <c r="I54" s="106"/>
      <c r="J54" s="204"/>
      <c r="K54" s="239"/>
      <c r="L54" s="225"/>
      <c r="M54" s="256">
        <f t="shared" si="10"/>
        <v>0</v>
      </c>
      <c r="N54" s="106"/>
      <c r="O54" s="253">
        <f t="shared" si="4"/>
        <v>100</v>
      </c>
      <c r="P54" s="105">
        <f t="shared" si="14"/>
        <v>300000000</v>
      </c>
      <c r="Q54" s="106">
        <f t="shared" si="1"/>
        <v>100</v>
      </c>
      <c r="R54" s="106"/>
      <c r="S54" s="50"/>
    </row>
    <row r="55" spans="1:30" s="45" customFormat="1" ht="11.25" customHeight="1">
      <c r="A55" s="31"/>
      <c r="B55" s="171"/>
      <c r="C55" s="282" t="s">
        <v>91</v>
      </c>
      <c r="D55" s="283"/>
      <c r="E55" s="72"/>
      <c r="F55" s="73"/>
      <c r="G55" s="39">
        <v>100000000</v>
      </c>
      <c r="H55" s="190" t="s">
        <v>365</v>
      </c>
      <c r="I55" s="106"/>
      <c r="J55" s="204"/>
      <c r="K55" s="239"/>
      <c r="L55" s="225"/>
      <c r="M55" s="256">
        <f t="shared" si="10"/>
        <v>0</v>
      </c>
      <c r="N55" s="106"/>
      <c r="O55" s="253">
        <f t="shared" si="4"/>
        <v>100</v>
      </c>
      <c r="P55" s="105">
        <f t="shared" si="14"/>
        <v>100000000</v>
      </c>
      <c r="Q55" s="106">
        <f t="shared" si="1"/>
        <v>100</v>
      </c>
      <c r="R55" s="106"/>
      <c r="S55" s="50"/>
    </row>
    <row r="56" spans="1:30" s="45" customFormat="1" ht="11.25" customHeight="1">
      <c r="A56" s="31"/>
      <c r="B56" s="171"/>
      <c r="C56" s="282" t="s">
        <v>29</v>
      </c>
      <c r="D56" s="283"/>
      <c r="E56" s="72"/>
      <c r="F56" s="73"/>
      <c r="G56" s="39">
        <v>315230000</v>
      </c>
      <c r="H56" s="190" t="s">
        <v>365</v>
      </c>
      <c r="I56" s="106"/>
      <c r="J56" s="204"/>
      <c r="K56" s="239">
        <v>26933500</v>
      </c>
      <c r="L56" s="225"/>
      <c r="M56" s="256">
        <f t="shared" si="10"/>
        <v>8.5440789264981127</v>
      </c>
      <c r="N56" s="106"/>
      <c r="O56" s="253">
        <f t="shared" si="4"/>
        <v>91.455921073501884</v>
      </c>
      <c r="P56" s="105">
        <f t="shared" si="14"/>
        <v>288296500</v>
      </c>
      <c r="Q56" s="106">
        <f t="shared" si="1"/>
        <v>91.455921073501884</v>
      </c>
      <c r="R56" s="106"/>
      <c r="S56" s="50"/>
    </row>
    <row r="57" spans="1:30" s="45" customFormat="1" ht="11.25" customHeight="1">
      <c r="A57" s="31"/>
      <c r="B57" s="171"/>
      <c r="C57" s="159"/>
      <c r="D57" s="159"/>
      <c r="E57" s="72"/>
      <c r="F57" s="73"/>
      <c r="G57" s="39"/>
      <c r="H57" s="190"/>
      <c r="I57" s="106"/>
      <c r="J57" s="204"/>
      <c r="K57" s="239"/>
      <c r="L57" s="225"/>
      <c r="M57" s="256"/>
      <c r="N57" s="106"/>
      <c r="O57" s="253"/>
      <c r="P57" s="105"/>
      <c r="Q57" s="106"/>
      <c r="R57" s="106"/>
      <c r="S57" s="50"/>
    </row>
    <row r="58" spans="1:30" s="59" customFormat="1">
      <c r="A58" s="31">
        <v>20</v>
      </c>
      <c r="B58" s="65" t="s">
        <v>94</v>
      </c>
      <c r="C58" s="35" t="s">
        <v>10</v>
      </c>
      <c r="D58" s="71"/>
      <c r="E58" s="72"/>
      <c r="F58" s="73"/>
      <c r="G58" s="39">
        <v>430000000</v>
      </c>
      <c r="H58" s="190" t="s">
        <v>365</v>
      </c>
      <c r="I58" s="106"/>
      <c r="J58" s="204"/>
      <c r="K58" s="239">
        <v>180749000</v>
      </c>
      <c r="L58" s="225"/>
      <c r="M58" s="256">
        <f t="shared" si="10"/>
        <v>42.034651162790695</v>
      </c>
      <c r="N58" s="106"/>
      <c r="O58" s="253">
        <f t="shared" si="4"/>
        <v>57.965348837209305</v>
      </c>
      <c r="P58" s="105">
        <f>G58-K58</f>
        <v>249251000</v>
      </c>
      <c r="Q58" s="106">
        <f t="shared" si="1"/>
        <v>57.965348837209305</v>
      </c>
      <c r="R58" s="106"/>
      <c r="S58" s="50"/>
    </row>
    <row r="59" spans="1:30" s="59" customFormat="1">
      <c r="A59" s="31">
        <v>21</v>
      </c>
      <c r="B59" s="65" t="s">
        <v>95</v>
      </c>
      <c r="C59" s="35" t="s">
        <v>11</v>
      </c>
      <c r="D59" s="71"/>
      <c r="E59" s="72"/>
      <c r="F59" s="72"/>
      <c r="G59" s="39">
        <f>SUM(G60:G64)</f>
        <v>2150000000</v>
      </c>
      <c r="H59" s="190" t="s">
        <v>365</v>
      </c>
      <c r="I59" s="106"/>
      <c r="J59" s="204"/>
      <c r="K59" s="239">
        <f>SUM(K60:K64)</f>
        <v>232291500</v>
      </c>
      <c r="L59" s="225"/>
      <c r="M59" s="256">
        <f t="shared" si="10"/>
        <v>10.804255813953487</v>
      </c>
      <c r="N59" s="106"/>
      <c r="O59" s="253">
        <f t="shared" si="4"/>
        <v>89.195744186046511</v>
      </c>
      <c r="P59" s="105">
        <f>SUM(P60:P64)</f>
        <v>1917708500</v>
      </c>
      <c r="Q59" s="106">
        <f t="shared" si="1"/>
        <v>89.195744186046511</v>
      </c>
      <c r="R59" s="106"/>
      <c r="S59" s="50"/>
    </row>
    <row r="60" spans="1:30" s="45" customFormat="1">
      <c r="A60" s="31"/>
      <c r="B60" s="65"/>
      <c r="C60" s="137">
        <v>1</v>
      </c>
      <c r="D60" s="160" t="s">
        <v>96</v>
      </c>
      <c r="E60" s="36"/>
      <c r="F60" s="75"/>
      <c r="G60" s="39">
        <v>1658760000</v>
      </c>
      <c r="H60" s="190" t="s">
        <v>365</v>
      </c>
      <c r="I60" s="106"/>
      <c r="J60" s="204"/>
      <c r="K60" s="239"/>
      <c r="L60" s="225"/>
      <c r="M60" s="256">
        <f t="shared" si="10"/>
        <v>0</v>
      </c>
      <c r="N60" s="106"/>
      <c r="O60" s="253">
        <f t="shared" si="4"/>
        <v>100</v>
      </c>
      <c r="P60" s="105">
        <f>G60-K60</f>
        <v>1658760000</v>
      </c>
      <c r="Q60" s="106">
        <f t="shared" si="1"/>
        <v>100</v>
      </c>
      <c r="R60" s="106"/>
      <c r="S60" s="50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s="45" customFormat="1" ht="25.5">
      <c r="A61" s="31"/>
      <c r="B61" s="65"/>
      <c r="C61" s="137"/>
      <c r="D61" s="160" t="s">
        <v>97</v>
      </c>
      <c r="E61" s="36"/>
      <c r="F61" s="75"/>
      <c r="G61" s="39">
        <v>70000000</v>
      </c>
      <c r="H61" s="190" t="s">
        <v>365</v>
      </c>
      <c r="I61" s="106"/>
      <c r="J61" s="204"/>
      <c r="K61" s="239"/>
      <c r="L61" s="225"/>
      <c r="M61" s="256">
        <f t="shared" si="10"/>
        <v>0</v>
      </c>
      <c r="N61" s="106"/>
      <c r="O61" s="253">
        <f t="shared" si="4"/>
        <v>100</v>
      </c>
      <c r="P61" s="105">
        <f t="shared" ref="P61:P64" si="15">G61-K61</f>
        <v>70000000</v>
      </c>
      <c r="Q61" s="106">
        <f t="shared" si="1"/>
        <v>100</v>
      </c>
      <c r="R61" s="106"/>
      <c r="S61" s="50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s="45" customFormat="1">
      <c r="A62" s="31"/>
      <c r="B62" s="65"/>
      <c r="C62" s="137">
        <v>2</v>
      </c>
      <c r="D62" s="160" t="s">
        <v>98</v>
      </c>
      <c r="E62" s="36"/>
      <c r="F62" s="75"/>
      <c r="G62" s="39">
        <v>200000000</v>
      </c>
      <c r="H62" s="190" t="s">
        <v>365</v>
      </c>
      <c r="I62" s="106"/>
      <c r="J62" s="204"/>
      <c r="K62" s="239">
        <v>189382500</v>
      </c>
      <c r="L62" s="225"/>
      <c r="M62" s="256">
        <f t="shared" si="10"/>
        <v>94.691250000000011</v>
      </c>
      <c r="N62" s="106"/>
      <c r="O62" s="253">
        <f t="shared" si="4"/>
        <v>5.3087499999999999</v>
      </c>
      <c r="P62" s="105">
        <f t="shared" si="15"/>
        <v>10617500</v>
      </c>
      <c r="Q62" s="106">
        <f t="shared" si="1"/>
        <v>5.3087499999999999</v>
      </c>
      <c r="R62" s="106"/>
      <c r="S62" s="50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s="45" customFormat="1" ht="25.5">
      <c r="A63" s="31"/>
      <c r="B63" s="65"/>
      <c r="C63" s="137"/>
      <c r="D63" s="160" t="s">
        <v>99</v>
      </c>
      <c r="E63" s="36"/>
      <c r="F63" s="75"/>
      <c r="G63" s="39">
        <v>50000000</v>
      </c>
      <c r="H63" s="190" t="s">
        <v>365</v>
      </c>
      <c r="I63" s="106"/>
      <c r="J63" s="204"/>
      <c r="K63" s="239">
        <v>29040000</v>
      </c>
      <c r="L63" s="225"/>
      <c r="M63" s="256">
        <f t="shared" si="10"/>
        <v>58.08</v>
      </c>
      <c r="N63" s="106"/>
      <c r="O63" s="253">
        <f t="shared" si="4"/>
        <v>41.92</v>
      </c>
      <c r="P63" s="105">
        <f t="shared" si="15"/>
        <v>20960000</v>
      </c>
      <c r="Q63" s="106">
        <f t="shared" si="1"/>
        <v>41.92</v>
      </c>
      <c r="R63" s="106"/>
      <c r="S63" s="50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s="45" customFormat="1">
      <c r="A64" s="31"/>
      <c r="B64" s="101"/>
      <c r="C64" s="280" t="s">
        <v>29</v>
      </c>
      <c r="D64" s="281"/>
      <c r="E64" s="36"/>
      <c r="F64" s="75"/>
      <c r="G64" s="39">
        <v>171240000</v>
      </c>
      <c r="H64" s="190" t="s">
        <v>365</v>
      </c>
      <c r="I64" s="106"/>
      <c r="J64" s="204"/>
      <c r="K64" s="239">
        <v>13869000</v>
      </c>
      <c r="L64" s="225"/>
      <c r="M64" s="256">
        <f t="shared" si="10"/>
        <v>8.0991590749824809</v>
      </c>
      <c r="N64" s="106"/>
      <c r="O64" s="253">
        <f t="shared" si="4"/>
        <v>91.900840925017519</v>
      </c>
      <c r="P64" s="105">
        <f t="shared" si="15"/>
        <v>157371000</v>
      </c>
      <c r="Q64" s="106">
        <f t="shared" si="1"/>
        <v>91.900840925017519</v>
      </c>
      <c r="R64" s="106"/>
      <c r="S64" s="50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s="45" customFormat="1">
      <c r="A65" s="31"/>
      <c r="B65" s="101"/>
      <c r="C65" s="162"/>
      <c r="D65" s="162"/>
      <c r="E65" s="160"/>
      <c r="F65" s="75"/>
      <c r="G65" s="39"/>
      <c r="H65" s="190"/>
      <c r="I65" s="106"/>
      <c r="J65" s="204"/>
      <c r="K65" s="239"/>
      <c r="L65" s="225"/>
      <c r="M65" s="256"/>
      <c r="N65" s="106"/>
      <c r="O65" s="253"/>
      <c r="P65" s="105">
        <f t="shared" si="7"/>
        <v>0</v>
      </c>
      <c r="Q65" s="106"/>
      <c r="R65" s="106"/>
      <c r="S65" s="50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s="45" customFormat="1">
      <c r="A66" s="31">
        <v>22</v>
      </c>
      <c r="B66" s="65" t="s">
        <v>100</v>
      </c>
      <c r="C66" s="176" t="s">
        <v>76</v>
      </c>
      <c r="D66" s="162"/>
      <c r="E66" s="160"/>
      <c r="F66" s="75"/>
      <c r="G66" s="39">
        <f>SUM(G67:G147)</f>
        <v>17291181367</v>
      </c>
      <c r="H66" s="190" t="s">
        <v>365</v>
      </c>
      <c r="I66" s="106"/>
      <c r="J66" s="204"/>
      <c r="K66" s="239">
        <f>SUM(K67:K147)</f>
        <v>2365044200</v>
      </c>
      <c r="L66" s="225"/>
      <c r="M66" s="256">
        <f t="shared" si="10"/>
        <v>13.677747921340163</v>
      </c>
      <c r="N66" s="106"/>
      <c r="O66" s="253">
        <f t="shared" si="4"/>
        <v>86.32225207865983</v>
      </c>
      <c r="P66" s="105">
        <f>SUM(P67:P147)</f>
        <v>14926137167</v>
      </c>
      <c r="Q66" s="106">
        <f t="shared" si="1"/>
        <v>86.32225207865983</v>
      </c>
      <c r="R66" s="106"/>
      <c r="S66" s="50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s="45" customFormat="1">
      <c r="A67" s="31"/>
      <c r="B67" s="65"/>
      <c r="C67" s="162"/>
      <c r="D67" s="162" t="s">
        <v>180</v>
      </c>
      <c r="E67" s="160"/>
      <c r="F67" s="75"/>
      <c r="G67" s="39">
        <v>200000000</v>
      </c>
      <c r="H67" s="190" t="s">
        <v>365</v>
      </c>
      <c r="I67" s="106"/>
      <c r="J67" s="204"/>
      <c r="K67" s="239"/>
      <c r="L67" s="225"/>
      <c r="M67" s="256">
        <f t="shared" si="10"/>
        <v>0</v>
      </c>
      <c r="N67" s="106"/>
      <c r="O67" s="253">
        <f t="shared" si="4"/>
        <v>100</v>
      </c>
      <c r="P67" s="105">
        <f>G67-K67</f>
        <v>200000000</v>
      </c>
      <c r="Q67" s="106">
        <f t="shared" si="1"/>
        <v>100</v>
      </c>
      <c r="R67" s="106"/>
      <c r="S67" s="50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s="45" customFormat="1">
      <c r="A68" s="31"/>
      <c r="B68" s="65"/>
      <c r="C68" s="162">
        <v>1</v>
      </c>
      <c r="D68" s="162" t="s">
        <v>101</v>
      </c>
      <c r="E68" s="160"/>
      <c r="F68" s="75"/>
      <c r="G68" s="39">
        <v>400000000</v>
      </c>
      <c r="H68" s="190" t="s">
        <v>365</v>
      </c>
      <c r="I68" s="106"/>
      <c r="J68" s="204"/>
      <c r="K68" s="239"/>
      <c r="L68" s="225"/>
      <c r="M68" s="256">
        <f t="shared" si="10"/>
        <v>0</v>
      </c>
      <c r="N68" s="106"/>
      <c r="O68" s="253">
        <f t="shared" si="4"/>
        <v>100</v>
      </c>
      <c r="P68" s="105">
        <f t="shared" ref="P68:P131" si="16">G68-K68</f>
        <v>400000000</v>
      </c>
      <c r="Q68" s="106">
        <f t="shared" si="1"/>
        <v>100</v>
      </c>
      <c r="R68" s="106"/>
      <c r="S68" s="50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s="45" customFormat="1" ht="25.5">
      <c r="A69" s="31"/>
      <c r="B69" s="65"/>
      <c r="C69" s="162"/>
      <c r="D69" s="160" t="s">
        <v>102</v>
      </c>
      <c r="E69" s="160"/>
      <c r="F69" s="75"/>
      <c r="G69" s="39">
        <v>50000000</v>
      </c>
      <c r="H69" s="190" t="s">
        <v>365</v>
      </c>
      <c r="I69" s="106"/>
      <c r="J69" s="204"/>
      <c r="K69" s="239"/>
      <c r="L69" s="225"/>
      <c r="M69" s="256">
        <f t="shared" si="10"/>
        <v>0</v>
      </c>
      <c r="N69" s="106"/>
      <c r="O69" s="253">
        <f t="shared" si="4"/>
        <v>100</v>
      </c>
      <c r="P69" s="105">
        <f t="shared" si="16"/>
        <v>50000000</v>
      </c>
      <c r="Q69" s="106">
        <f t="shared" si="1"/>
        <v>100</v>
      </c>
      <c r="R69" s="106"/>
      <c r="S69" s="50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s="45" customFormat="1">
      <c r="A70" s="31"/>
      <c r="B70" s="65"/>
      <c r="C70" s="162">
        <v>2</v>
      </c>
      <c r="D70" s="162" t="s">
        <v>103</v>
      </c>
      <c r="E70" s="160"/>
      <c r="F70" s="75"/>
      <c r="G70" s="39">
        <v>700000000</v>
      </c>
      <c r="H70" s="190" t="s">
        <v>365</v>
      </c>
      <c r="I70" s="106"/>
      <c r="J70" s="204"/>
      <c r="K70" s="239"/>
      <c r="L70" s="225"/>
      <c r="M70" s="256">
        <f t="shared" si="10"/>
        <v>0</v>
      </c>
      <c r="N70" s="106"/>
      <c r="O70" s="253">
        <f t="shared" si="4"/>
        <v>100</v>
      </c>
      <c r="P70" s="105">
        <f t="shared" si="16"/>
        <v>700000000</v>
      </c>
      <c r="Q70" s="106">
        <f t="shared" si="1"/>
        <v>100</v>
      </c>
      <c r="R70" s="106"/>
      <c r="S70" s="50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s="45" customFormat="1" ht="25.5">
      <c r="A71" s="31"/>
      <c r="B71" s="65"/>
      <c r="C71" s="162"/>
      <c r="D71" s="160" t="s">
        <v>104</v>
      </c>
      <c r="E71" s="160"/>
      <c r="F71" s="75"/>
      <c r="G71" s="39">
        <v>50000000</v>
      </c>
      <c r="H71" s="190" t="s">
        <v>365</v>
      </c>
      <c r="I71" s="106"/>
      <c r="J71" s="204"/>
      <c r="K71" s="239"/>
      <c r="L71" s="225"/>
      <c r="M71" s="256">
        <f t="shared" si="10"/>
        <v>0</v>
      </c>
      <c r="N71" s="106"/>
      <c r="O71" s="253">
        <f t="shared" si="4"/>
        <v>100</v>
      </c>
      <c r="P71" s="105">
        <f t="shared" si="16"/>
        <v>50000000</v>
      </c>
      <c r="Q71" s="106">
        <f t="shared" si="1"/>
        <v>100</v>
      </c>
      <c r="R71" s="106"/>
      <c r="S71" s="50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s="45" customFormat="1">
      <c r="A72" s="31"/>
      <c r="B72" s="65"/>
      <c r="C72" s="162">
        <v>3</v>
      </c>
      <c r="D72" s="162" t="s">
        <v>105</v>
      </c>
      <c r="E72" s="160"/>
      <c r="F72" s="75"/>
      <c r="G72" s="39">
        <v>700000000</v>
      </c>
      <c r="H72" s="190" t="s">
        <v>365</v>
      </c>
      <c r="I72" s="106"/>
      <c r="J72" s="204"/>
      <c r="K72" s="239"/>
      <c r="L72" s="225"/>
      <c r="M72" s="256">
        <f t="shared" si="10"/>
        <v>0</v>
      </c>
      <c r="N72" s="106"/>
      <c r="O72" s="253">
        <f t="shared" si="4"/>
        <v>100</v>
      </c>
      <c r="P72" s="105">
        <f t="shared" si="16"/>
        <v>700000000</v>
      </c>
      <c r="Q72" s="106">
        <f t="shared" si="1"/>
        <v>100</v>
      </c>
      <c r="R72" s="106"/>
      <c r="S72" s="50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s="45" customFormat="1">
      <c r="A73" s="31"/>
      <c r="B73" s="65"/>
      <c r="C73" s="162"/>
      <c r="D73" s="162" t="s">
        <v>106</v>
      </c>
      <c r="E73" s="160"/>
      <c r="F73" s="75"/>
      <c r="G73" s="39">
        <v>50000000</v>
      </c>
      <c r="H73" s="190" t="s">
        <v>365</v>
      </c>
      <c r="I73" s="106"/>
      <c r="J73" s="204"/>
      <c r="K73" s="239"/>
      <c r="L73" s="225"/>
      <c r="M73" s="256">
        <f t="shared" si="10"/>
        <v>0</v>
      </c>
      <c r="N73" s="106"/>
      <c r="O73" s="253">
        <f t="shared" si="4"/>
        <v>100</v>
      </c>
      <c r="P73" s="105">
        <f t="shared" si="16"/>
        <v>50000000</v>
      </c>
      <c r="Q73" s="106">
        <f t="shared" si="1"/>
        <v>100</v>
      </c>
      <c r="R73" s="106"/>
      <c r="S73" s="50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s="45" customFormat="1">
      <c r="A74" s="31"/>
      <c r="B74" s="65"/>
      <c r="C74" s="162">
        <v>4</v>
      </c>
      <c r="D74" s="162" t="s">
        <v>107</v>
      </c>
      <c r="E74" s="160"/>
      <c r="F74" s="75"/>
      <c r="G74" s="39">
        <v>900000000</v>
      </c>
      <c r="H74" s="190" t="s">
        <v>365</v>
      </c>
      <c r="I74" s="106"/>
      <c r="J74" s="204"/>
      <c r="K74" s="239"/>
      <c r="L74" s="225"/>
      <c r="M74" s="256">
        <f t="shared" si="10"/>
        <v>0</v>
      </c>
      <c r="N74" s="106"/>
      <c r="O74" s="253">
        <f t="shared" si="4"/>
        <v>100</v>
      </c>
      <c r="P74" s="105">
        <f t="shared" si="16"/>
        <v>900000000</v>
      </c>
      <c r="Q74" s="106">
        <f t="shared" si="1"/>
        <v>100</v>
      </c>
      <c r="R74" s="106"/>
      <c r="S74" s="50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s="45" customFormat="1" ht="25.5">
      <c r="A75" s="31"/>
      <c r="B75" s="65"/>
      <c r="C75" s="162"/>
      <c r="D75" s="160" t="s">
        <v>108</v>
      </c>
      <c r="E75" s="160"/>
      <c r="F75" s="75"/>
      <c r="G75" s="39">
        <v>50000000</v>
      </c>
      <c r="H75" s="190" t="s">
        <v>365</v>
      </c>
      <c r="I75" s="106"/>
      <c r="J75" s="204"/>
      <c r="K75" s="239"/>
      <c r="L75" s="225"/>
      <c r="M75" s="256">
        <f t="shared" si="10"/>
        <v>0</v>
      </c>
      <c r="N75" s="106"/>
      <c r="O75" s="253">
        <f t="shared" si="4"/>
        <v>100</v>
      </c>
      <c r="P75" s="105">
        <f t="shared" si="16"/>
        <v>50000000</v>
      </c>
      <c r="Q75" s="106">
        <f t="shared" si="1"/>
        <v>100</v>
      </c>
      <c r="R75" s="106"/>
      <c r="S75" s="50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s="45" customFormat="1">
      <c r="A76" s="31"/>
      <c r="B76" s="65"/>
      <c r="C76" s="162">
        <v>5</v>
      </c>
      <c r="D76" s="162" t="s">
        <v>109</v>
      </c>
      <c r="E76" s="160"/>
      <c r="F76" s="75"/>
      <c r="G76" s="39">
        <v>1000000000</v>
      </c>
      <c r="H76" s="190" t="s">
        <v>365</v>
      </c>
      <c r="I76" s="106"/>
      <c r="J76" s="204"/>
      <c r="K76" s="239"/>
      <c r="L76" s="225"/>
      <c r="M76" s="256">
        <f t="shared" si="10"/>
        <v>0</v>
      </c>
      <c r="N76" s="106"/>
      <c r="O76" s="253">
        <f t="shared" si="4"/>
        <v>100</v>
      </c>
      <c r="P76" s="105">
        <f t="shared" si="16"/>
        <v>1000000000</v>
      </c>
      <c r="Q76" s="106">
        <f t="shared" si="1"/>
        <v>100</v>
      </c>
      <c r="R76" s="106"/>
      <c r="S76" s="50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</row>
    <row r="77" spans="1:30" s="45" customFormat="1">
      <c r="A77" s="31"/>
      <c r="B77" s="65"/>
      <c r="C77" s="162"/>
      <c r="D77" s="162" t="s">
        <v>110</v>
      </c>
      <c r="E77" s="160"/>
      <c r="F77" s="75"/>
      <c r="G77" s="39">
        <v>50000000</v>
      </c>
      <c r="H77" s="190" t="s">
        <v>365</v>
      </c>
      <c r="I77" s="106"/>
      <c r="J77" s="204"/>
      <c r="K77" s="239"/>
      <c r="L77" s="225"/>
      <c r="M77" s="256">
        <f t="shared" si="10"/>
        <v>0</v>
      </c>
      <c r="N77" s="106"/>
      <c r="O77" s="253">
        <f t="shared" si="4"/>
        <v>100</v>
      </c>
      <c r="P77" s="105">
        <f t="shared" si="16"/>
        <v>50000000</v>
      </c>
      <c r="Q77" s="106">
        <f t="shared" si="1"/>
        <v>100</v>
      </c>
      <c r="R77" s="106"/>
      <c r="S77" s="50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</row>
    <row r="78" spans="1:30" s="45" customFormat="1">
      <c r="A78" s="31"/>
      <c r="B78" s="65"/>
      <c r="C78" s="162">
        <v>6</v>
      </c>
      <c r="D78" s="162" t="s">
        <v>111</v>
      </c>
      <c r="E78" s="160"/>
      <c r="F78" s="75"/>
      <c r="G78" s="39">
        <v>799400000</v>
      </c>
      <c r="H78" s="190" t="s">
        <v>365</v>
      </c>
      <c r="I78" s="106"/>
      <c r="J78" s="204"/>
      <c r="K78" s="239"/>
      <c r="L78" s="225"/>
      <c r="M78" s="256">
        <f t="shared" si="10"/>
        <v>0</v>
      </c>
      <c r="N78" s="106"/>
      <c r="O78" s="253">
        <f t="shared" si="4"/>
        <v>100</v>
      </c>
      <c r="P78" s="105">
        <f t="shared" si="16"/>
        <v>799400000</v>
      </c>
      <c r="Q78" s="106">
        <f t="shared" si="1"/>
        <v>100</v>
      </c>
      <c r="R78" s="106"/>
      <c r="S78" s="50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</row>
    <row r="79" spans="1:30" s="45" customFormat="1">
      <c r="A79" s="31"/>
      <c r="B79" s="65"/>
      <c r="C79" s="162"/>
      <c r="D79" s="162" t="s">
        <v>112</v>
      </c>
      <c r="E79" s="160"/>
      <c r="F79" s="75"/>
      <c r="G79" s="39">
        <v>50000000</v>
      </c>
      <c r="H79" s="190" t="s">
        <v>365</v>
      </c>
      <c r="I79" s="106"/>
      <c r="J79" s="204"/>
      <c r="K79" s="239"/>
      <c r="L79" s="225"/>
      <c r="M79" s="256">
        <f t="shared" si="10"/>
        <v>0</v>
      </c>
      <c r="N79" s="106"/>
      <c r="O79" s="253">
        <f t="shared" si="4"/>
        <v>100</v>
      </c>
      <c r="P79" s="105">
        <f t="shared" si="16"/>
        <v>50000000</v>
      </c>
      <c r="Q79" s="106">
        <f t="shared" si="1"/>
        <v>100</v>
      </c>
      <c r="R79" s="106"/>
      <c r="S79" s="50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</row>
    <row r="80" spans="1:30" s="45" customFormat="1">
      <c r="A80" s="31"/>
      <c r="B80" s="65"/>
      <c r="C80" s="162">
        <v>7</v>
      </c>
      <c r="D80" s="162" t="s">
        <v>113</v>
      </c>
      <c r="E80" s="160"/>
      <c r="F80" s="75"/>
      <c r="G80" s="39">
        <v>800000000</v>
      </c>
      <c r="H80" s="190" t="s">
        <v>365</v>
      </c>
      <c r="I80" s="106"/>
      <c r="J80" s="204"/>
      <c r="K80" s="239"/>
      <c r="L80" s="225"/>
      <c r="M80" s="256">
        <f t="shared" si="10"/>
        <v>0</v>
      </c>
      <c r="N80" s="106"/>
      <c r="O80" s="253">
        <f t="shared" si="4"/>
        <v>100</v>
      </c>
      <c r="P80" s="105">
        <f t="shared" si="16"/>
        <v>800000000</v>
      </c>
      <c r="Q80" s="106">
        <f t="shared" si="1"/>
        <v>100</v>
      </c>
      <c r="R80" s="106"/>
      <c r="S80" s="50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</row>
    <row r="81" spans="1:30" s="45" customFormat="1">
      <c r="A81" s="31"/>
      <c r="B81" s="65"/>
      <c r="C81" s="162"/>
      <c r="D81" s="162" t="s">
        <v>114</v>
      </c>
      <c r="E81" s="160"/>
      <c r="F81" s="75"/>
      <c r="G81" s="39">
        <v>50000000</v>
      </c>
      <c r="H81" s="190" t="s">
        <v>365</v>
      </c>
      <c r="I81" s="106"/>
      <c r="J81" s="204"/>
      <c r="K81" s="239"/>
      <c r="L81" s="225"/>
      <c r="M81" s="256">
        <f t="shared" si="10"/>
        <v>0</v>
      </c>
      <c r="N81" s="106"/>
      <c r="O81" s="253">
        <f t="shared" ref="O81:O144" si="17">P81/G81*100</f>
        <v>100</v>
      </c>
      <c r="P81" s="105">
        <f t="shared" si="16"/>
        <v>50000000</v>
      </c>
      <c r="Q81" s="106">
        <f t="shared" si="1"/>
        <v>100</v>
      </c>
      <c r="R81" s="106"/>
      <c r="S81" s="50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</row>
    <row r="82" spans="1:30" s="45" customFormat="1">
      <c r="A82" s="31"/>
      <c r="B82" s="65"/>
      <c r="C82" s="162">
        <v>8</v>
      </c>
      <c r="D82" s="162" t="s">
        <v>115</v>
      </c>
      <c r="E82" s="160"/>
      <c r="F82" s="75"/>
      <c r="G82" s="39">
        <v>800000000</v>
      </c>
      <c r="H82" s="190" t="s">
        <v>365</v>
      </c>
      <c r="I82" s="106"/>
      <c r="J82" s="204"/>
      <c r="K82" s="239"/>
      <c r="L82" s="225"/>
      <c r="M82" s="256">
        <f t="shared" si="10"/>
        <v>0</v>
      </c>
      <c r="N82" s="106"/>
      <c r="O82" s="253">
        <f t="shared" si="17"/>
        <v>100</v>
      </c>
      <c r="P82" s="105">
        <f t="shared" si="16"/>
        <v>800000000</v>
      </c>
      <c r="Q82" s="106">
        <f t="shared" si="1"/>
        <v>100</v>
      </c>
      <c r="R82" s="106"/>
      <c r="S82" s="50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</row>
    <row r="83" spans="1:30" s="45" customFormat="1">
      <c r="A83" s="31"/>
      <c r="B83" s="65"/>
      <c r="C83" s="162"/>
      <c r="D83" s="162" t="s">
        <v>116</v>
      </c>
      <c r="E83" s="160"/>
      <c r="F83" s="75"/>
      <c r="G83" s="39">
        <v>50000000</v>
      </c>
      <c r="H83" s="190" t="s">
        <v>365</v>
      </c>
      <c r="I83" s="106"/>
      <c r="J83" s="204"/>
      <c r="K83" s="239"/>
      <c r="L83" s="225"/>
      <c r="M83" s="256">
        <f t="shared" si="10"/>
        <v>0</v>
      </c>
      <c r="N83" s="106"/>
      <c r="O83" s="253">
        <f t="shared" si="17"/>
        <v>100</v>
      </c>
      <c r="P83" s="105">
        <f t="shared" si="16"/>
        <v>50000000</v>
      </c>
      <c r="Q83" s="106">
        <f t="shared" si="1"/>
        <v>100</v>
      </c>
      <c r="R83" s="106"/>
      <c r="S83" s="50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</row>
    <row r="84" spans="1:30" s="45" customFormat="1">
      <c r="A84" s="31"/>
      <c r="B84" s="65"/>
      <c r="C84" s="162">
        <v>9</v>
      </c>
      <c r="D84" s="162" t="s">
        <v>117</v>
      </c>
      <c r="E84" s="160"/>
      <c r="F84" s="75"/>
      <c r="G84" s="39">
        <v>200000000</v>
      </c>
      <c r="H84" s="190" t="s">
        <v>365</v>
      </c>
      <c r="I84" s="106"/>
      <c r="J84" s="204"/>
      <c r="K84" s="239"/>
      <c r="L84" s="225"/>
      <c r="M84" s="256">
        <f t="shared" si="10"/>
        <v>0</v>
      </c>
      <c r="N84" s="106"/>
      <c r="O84" s="253">
        <f t="shared" si="17"/>
        <v>100</v>
      </c>
      <c r="P84" s="105">
        <f t="shared" si="16"/>
        <v>200000000</v>
      </c>
      <c r="Q84" s="106">
        <f t="shared" si="1"/>
        <v>100</v>
      </c>
      <c r="R84" s="106"/>
      <c r="S84" s="50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</row>
    <row r="85" spans="1:30" s="45" customFormat="1">
      <c r="A85" s="31"/>
      <c r="B85" s="65"/>
      <c r="C85" s="162">
        <v>10</v>
      </c>
      <c r="D85" s="162" t="s">
        <v>118</v>
      </c>
      <c r="E85" s="160"/>
      <c r="F85" s="75"/>
      <c r="G85" s="39">
        <v>200000000</v>
      </c>
      <c r="H85" s="190" t="s">
        <v>365</v>
      </c>
      <c r="I85" s="106"/>
      <c r="J85" s="204"/>
      <c r="K85" s="239"/>
      <c r="L85" s="225"/>
      <c r="M85" s="256">
        <f t="shared" si="10"/>
        <v>0</v>
      </c>
      <c r="N85" s="106"/>
      <c r="O85" s="253">
        <f t="shared" si="17"/>
        <v>100</v>
      </c>
      <c r="P85" s="105">
        <f t="shared" si="16"/>
        <v>200000000</v>
      </c>
      <c r="Q85" s="106">
        <f t="shared" si="1"/>
        <v>100</v>
      </c>
      <c r="R85" s="106"/>
      <c r="S85" s="50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</row>
    <row r="86" spans="1:30" s="45" customFormat="1" ht="28.5" customHeight="1">
      <c r="A86" s="31"/>
      <c r="B86" s="65"/>
      <c r="C86" s="162"/>
      <c r="D86" s="160" t="s">
        <v>122</v>
      </c>
      <c r="E86" s="160"/>
      <c r="F86" s="75"/>
      <c r="G86" s="39">
        <v>50000000</v>
      </c>
      <c r="H86" s="190" t="s">
        <v>365</v>
      </c>
      <c r="I86" s="106"/>
      <c r="J86" s="204"/>
      <c r="K86" s="239"/>
      <c r="L86" s="225"/>
      <c r="M86" s="256">
        <f t="shared" si="10"/>
        <v>0</v>
      </c>
      <c r="N86" s="106"/>
      <c r="O86" s="253">
        <f t="shared" si="17"/>
        <v>100</v>
      </c>
      <c r="P86" s="105">
        <f t="shared" si="16"/>
        <v>50000000</v>
      </c>
      <c r="Q86" s="106">
        <f t="shared" si="1"/>
        <v>100</v>
      </c>
      <c r="R86" s="106"/>
      <c r="S86" s="50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</row>
    <row r="87" spans="1:30" s="45" customFormat="1">
      <c r="A87" s="31"/>
      <c r="B87" s="65"/>
      <c r="C87" s="162">
        <v>11</v>
      </c>
      <c r="D87" s="162" t="s">
        <v>119</v>
      </c>
      <c r="E87" s="160"/>
      <c r="F87" s="75"/>
      <c r="G87" s="39">
        <v>200000000</v>
      </c>
      <c r="H87" s="190" t="s">
        <v>365</v>
      </c>
      <c r="I87" s="106"/>
      <c r="J87" s="204"/>
      <c r="K87" s="239"/>
      <c r="L87" s="225"/>
      <c r="M87" s="256">
        <f t="shared" si="10"/>
        <v>0</v>
      </c>
      <c r="N87" s="106"/>
      <c r="O87" s="253">
        <f t="shared" si="17"/>
        <v>100</v>
      </c>
      <c r="P87" s="105">
        <f t="shared" si="16"/>
        <v>200000000</v>
      </c>
      <c r="Q87" s="106">
        <f t="shared" si="1"/>
        <v>100</v>
      </c>
      <c r="R87" s="106"/>
      <c r="S87" s="50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</row>
    <row r="88" spans="1:30" s="45" customFormat="1">
      <c r="A88" s="31"/>
      <c r="B88" s="65"/>
      <c r="C88" s="162">
        <v>12</v>
      </c>
      <c r="D88" s="162" t="s">
        <v>120</v>
      </c>
      <c r="E88" s="160"/>
      <c r="F88" s="75"/>
      <c r="G88" s="39">
        <v>200000000</v>
      </c>
      <c r="H88" s="190" t="s">
        <v>365</v>
      </c>
      <c r="I88" s="106"/>
      <c r="J88" s="204"/>
      <c r="K88" s="239"/>
      <c r="L88" s="225"/>
      <c r="M88" s="256">
        <f t="shared" si="10"/>
        <v>0</v>
      </c>
      <c r="N88" s="106"/>
      <c r="O88" s="253">
        <f t="shared" si="17"/>
        <v>100</v>
      </c>
      <c r="P88" s="105">
        <f t="shared" si="16"/>
        <v>200000000</v>
      </c>
      <c r="Q88" s="106">
        <f t="shared" si="1"/>
        <v>100</v>
      </c>
      <c r="R88" s="106"/>
      <c r="S88" s="50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</row>
    <row r="89" spans="1:30" s="45" customFormat="1" ht="25.5">
      <c r="A89" s="31"/>
      <c r="B89" s="65"/>
      <c r="C89" s="162"/>
      <c r="D89" s="160" t="s">
        <v>121</v>
      </c>
      <c r="E89" s="160"/>
      <c r="F89" s="75"/>
      <c r="G89" s="39">
        <v>50000000</v>
      </c>
      <c r="H89" s="190" t="s">
        <v>365</v>
      </c>
      <c r="I89" s="106"/>
      <c r="J89" s="204"/>
      <c r="K89" s="239"/>
      <c r="L89" s="225"/>
      <c r="M89" s="256">
        <f t="shared" si="10"/>
        <v>0</v>
      </c>
      <c r="N89" s="106"/>
      <c r="O89" s="253">
        <f t="shared" si="17"/>
        <v>100</v>
      </c>
      <c r="P89" s="105">
        <f t="shared" si="16"/>
        <v>50000000</v>
      </c>
      <c r="Q89" s="106">
        <f t="shared" si="1"/>
        <v>100</v>
      </c>
      <c r="R89" s="106"/>
      <c r="S89" s="50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</row>
    <row r="90" spans="1:30" s="45" customFormat="1">
      <c r="A90" s="31"/>
      <c r="B90" s="65"/>
      <c r="C90" s="162">
        <v>13</v>
      </c>
      <c r="D90" s="162" t="s">
        <v>123</v>
      </c>
      <c r="E90" s="160"/>
      <c r="F90" s="75"/>
      <c r="G90" s="39">
        <v>200000000</v>
      </c>
      <c r="H90" s="190" t="s">
        <v>365</v>
      </c>
      <c r="I90" s="106"/>
      <c r="J90" s="204"/>
      <c r="K90" s="239"/>
      <c r="L90" s="225"/>
      <c r="M90" s="256">
        <f t="shared" si="10"/>
        <v>0</v>
      </c>
      <c r="N90" s="106"/>
      <c r="O90" s="253">
        <f t="shared" si="17"/>
        <v>100</v>
      </c>
      <c r="P90" s="105">
        <f t="shared" si="16"/>
        <v>200000000</v>
      </c>
      <c r="Q90" s="106">
        <f t="shared" si="1"/>
        <v>100</v>
      </c>
      <c r="R90" s="106"/>
      <c r="S90" s="50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</row>
    <row r="91" spans="1:30" s="45" customFormat="1">
      <c r="A91" s="31"/>
      <c r="B91" s="65"/>
      <c r="C91" s="162">
        <v>14</v>
      </c>
      <c r="D91" s="162" t="s">
        <v>124</v>
      </c>
      <c r="E91" s="160"/>
      <c r="F91" s="75"/>
      <c r="G91" s="39">
        <v>200000000</v>
      </c>
      <c r="H91" s="190" t="s">
        <v>365</v>
      </c>
      <c r="I91" s="106"/>
      <c r="J91" s="204"/>
      <c r="K91" s="239"/>
      <c r="L91" s="225"/>
      <c r="M91" s="256">
        <f t="shared" si="10"/>
        <v>0</v>
      </c>
      <c r="N91" s="106"/>
      <c r="O91" s="253">
        <f t="shared" si="17"/>
        <v>100</v>
      </c>
      <c r="P91" s="105">
        <f t="shared" si="16"/>
        <v>200000000</v>
      </c>
      <c r="Q91" s="106">
        <f t="shared" si="1"/>
        <v>100</v>
      </c>
      <c r="R91" s="106"/>
      <c r="S91" s="50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</row>
    <row r="92" spans="1:30" s="45" customFormat="1" ht="25.5">
      <c r="A92" s="31"/>
      <c r="B92" s="65"/>
      <c r="C92" s="162"/>
      <c r="D92" s="160" t="s">
        <v>125</v>
      </c>
      <c r="E92" s="160"/>
      <c r="F92" s="75"/>
      <c r="G92" s="39">
        <v>50000000</v>
      </c>
      <c r="H92" s="190" t="s">
        <v>365</v>
      </c>
      <c r="I92" s="106"/>
      <c r="J92" s="204"/>
      <c r="K92" s="239"/>
      <c r="L92" s="225"/>
      <c r="M92" s="256">
        <f t="shared" si="10"/>
        <v>0</v>
      </c>
      <c r="N92" s="106"/>
      <c r="O92" s="253">
        <f t="shared" si="17"/>
        <v>100</v>
      </c>
      <c r="P92" s="105">
        <f t="shared" si="16"/>
        <v>50000000</v>
      </c>
      <c r="Q92" s="106">
        <f t="shared" si="1"/>
        <v>100</v>
      </c>
      <c r="R92" s="106"/>
      <c r="S92" s="50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</row>
    <row r="93" spans="1:30" s="45" customFormat="1">
      <c r="A93" s="31"/>
      <c r="B93" s="65"/>
      <c r="C93" s="162">
        <v>15</v>
      </c>
      <c r="D93" s="162" t="s">
        <v>126</v>
      </c>
      <c r="E93" s="160"/>
      <c r="F93" s="75"/>
      <c r="G93" s="39">
        <v>200000000</v>
      </c>
      <c r="H93" s="190" t="s">
        <v>365</v>
      </c>
      <c r="I93" s="106"/>
      <c r="J93" s="204"/>
      <c r="K93" s="239"/>
      <c r="L93" s="225"/>
      <c r="M93" s="256">
        <f t="shared" si="10"/>
        <v>0</v>
      </c>
      <c r="N93" s="106"/>
      <c r="O93" s="253">
        <f t="shared" si="17"/>
        <v>100</v>
      </c>
      <c r="P93" s="105">
        <f t="shared" si="16"/>
        <v>200000000</v>
      </c>
      <c r="Q93" s="106">
        <f t="shared" si="1"/>
        <v>100</v>
      </c>
      <c r="R93" s="106"/>
      <c r="S93" s="50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</row>
    <row r="94" spans="1:30" s="45" customFormat="1">
      <c r="A94" s="31"/>
      <c r="B94" s="65"/>
      <c r="C94" s="162">
        <v>16</v>
      </c>
      <c r="D94" s="162" t="s">
        <v>127</v>
      </c>
      <c r="E94" s="160"/>
      <c r="F94" s="75"/>
      <c r="G94" s="39">
        <v>200000000</v>
      </c>
      <c r="H94" s="190" t="s">
        <v>365</v>
      </c>
      <c r="I94" s="106"/>
      <c r="J94" s="204"/>
      <c r="K94" s="239"/>
      <c r="L94" s="225"/>
      <c r="M94" s="256">
        <f t="shared" si="10"/>
        <v>0</v>
      </c>
      <c r="N94" s="106"/>
      <c r="O94" s="253">
        <f t="shared" si="17"/>
        <v>100</v>
      </c>
      <c r="P94" s="105">
        <f t="shared" si="16"/>
        <v>200000000</v>
      </c>
      <c r="Q94" s="106">
        <f t="shared" si="1"/>
        <v>100</v>
      </c>
      <c r="R94" s="106"/>
      <c r="S94" s="50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</row>
    <row r="95" spans="1:30" s="45" customFormat="1" ht="25.5">
      <c r="A95" s="31"/>
      <c r="B95" s="65"/>
      <c r="C95" s="162"/>
      <c r="D95" s="160" t="s">
        <v>128</v>
      </c>
      <c r="E95" s="160"/>
      <c r="F95" s="75"/>
      <c r="G95" s="39">
        <v>50000000</v>
      </c>
      <c r="H95" s="190" t="s">
        <v>365</v>
      </c>
      <c r="I95" s="106"/>
      <c r="J95" s="204"/>
      <c r="K95" s="239"/>
      <c r="L95" s="225"/>
      <c r="M95" s="256">
        <f t="shared" si="10"/>
        <v>0</v>
      </c>
      <c r="N95" s="106"/>
      <c r="O95" s="253">
        <f t="shared" si="17"/>
        <v>100</v>
      </c>
      <c r="P95" s="105">
        <f t="shared" si="16"/>
        <v>50000000</v>
      </c>
      <c r="Q95" s="106">
        <f t="shared" si="1"/>
        <v>100</v>
      </c>
      <c r="R95" s="106"/>
      <c r="S95" s="50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</row>
    <row r="96" spans="1:30" s="45" customFormat="1">
      <c r="A96" s="31"/>
      <c r="B96" s="65"/>
      <c r="C96" s="162">
        <v>17</v>
      </c>
      <c r="D96" s="162" t="s">
        <v>134</v>
      </c>
      <c r="E96" s="160"/>
      <c r="F96" s="75"/>
      <c r="G96" s="39">
        <v>200000000</v>
      </c>
      <c r="H96" s="190" t="s">
        <v>365</v>
      </c>
      <c r="I96" s="106"/>
      <c r="J96" s="204"/>
      <c r="K96" s="239"/>
      <c r="L96" s="225"/>
      <c r="M96" s="256">
        <f t="shared" si="10"/>
        <v>0</v>
      </c>
      <c r="N96" s="106"/>
      <c r="O96" s="253">
        <f t="shared" si="17"/>
        <v>100</v>
      </c>
      <c r="P96" s="105">
        <f t="shared" si="16"/>
        <v>200000000</v>
      </c>
      <c r="Q96" s="106">
        <f t="shared" si="1"/>
        <v>100</v>
      </c>
      <c r="R96" s="106"/>
      <c r="S96" s="50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</row>
    <row r="97" spans="1:30" s="45" customFormat="1">
      <c r="A97" s="31"/>
      <c r="B97" s="65"/>
      <c r="C97" s="162">
        <v>18</v>
      </c>
      <c r="D97" s="162" t="s">
        <v>129</v>
      </c>
      <c r="E97" s="160"/>
      <c r="F97" s="75"/>
      <c r="G97" s="39">
        <v>200000000</v>
      </c>
      <c r="H97" s="190" t="s">
        <v>365</v>
      </c>
      <c r="I97" s="106"/>
      <c r="J97" s="204"/>
      <c r="K97" s="239"/>
      <c r="L97" s="225"/>
      <c r="M97" s="256">
        <f t="shared" ref="M97:M160" si="18">K97/G97*100</f>
        <v>0</v>
      </c>
      <c r="N97" s="106"/>
      <c r="O97" s="253">
        <f t="shared" si="17"/>
        <v>100</v>
      </c>
      <c r="P97" s="105">
        <f t="shared" si="16"/>
        <v>200000000</v>
      </c>
      <c r="Q97" s="106">
        <f t="shared" si="1"/>
        <v>100</v>
      </c>
      <c r="R97" s="106"/>
      <c r="S97" s="50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</row>
    <row r="98" spans="1:30" s="45" customFormat="1" ht="25.5">
      <c r="A98" s="31"/>
      <c r="B98" s="65"/>
      <c r="C98" s="162"/>
      <c r="D98" s="160" t="s">
        <v>130</v>
      </c>
      <c r="E98" s="160"/>
      <c r="F98" s="75"/>
      <c r="G98" s="39">
        <v>50000000</v>
      </c>
      <c r="H98" s="190" t="s">
        <v>365</v>
      </c>
      <c r="I98" s="106"/>
      <c r="J98" s="204"/>
      <c r="K98" s="239"/>
      <c r="L98" s="225"/>
      <c r="M98" s="256">
        <f t="shared" si="18"/>
        <v>0</v>
      </c>
      <c r="N98" s="106"/>
      <c r="O98" s="253">
        <f t="shared" si="17"/>
        <v>100</v>
      </c>
      <c r="P98" s="105">
        <f t="shared" si="16"/>
        <v>50000000</v>
      </c>
      <c r="Q98" s="106">
        <f t="shared" si="1"/>
        <v>100</v>
      </c>
      <c r="R98" s="106"/>
      <c r="S98" s="50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</row>
    <row r="99" spans="1:30" s="45" customFormat="1">
      <c r="A99" s="31"/>
      <c r="B99" s="65"/>
      <c r="C99" s="162">
        <v>19</v>
      </c>
      <c r="D99" s="162" t="s">
        <v>131</v>
      </c>
      <c r="E99" s="160"/>
      <c r="F99" s="75"/>
      <c r="G99" s="39">
        <v>200000000</v>
      </c>
      <c r="H99" s="190" t="s">
        <v>365</v>
      </c>
      <c r="I99" s="106"/>
      <c r="J99" s="204"/>
      <c r="K99" s="239"/>
      <c r="L99" s="225"/>
      <c r="M99" s="256">
        <f t="shared" si="18"/>
        <v>0</v>
      </c>
      <c r="N99" s="106"/>
      <c r="O99" s="253">
        <f t="shared" si="17"/>
        <v>100</v>
      </c>
      <c r="P99" s="105">
        <f t="shared" si="16"/>
        <v>200000000</v>
      </c>
      <c r="Q99" s="106">
        <f t="shared" si="1"/>
        <v>100</v>
      </c>
      <c r="R99" s="106"/>
      <c r="S99" s="50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</row>
    <row r="100" spans="1:30" s="45" customFormat="1">
      <c r="A100" s="31"/>
      <c r="B100" s="65"/>
      <c r="C100" s="162">
        <v>20</v>
      </c>
      <c r="D100" s="162" t="s">
        <v>132</v>
      </c>
      <c r="E100" s="160"/>
      <c r="F100" s="75"/>
      <c r="G100" s="39">
        <v>190000000</v>
      </c>
      <c r="H100" s="190" t="s">
        <v>365</v>
      </c>
      <c r="I100" s="106"/>
      <c r="J100" s="204"/>
      <c r="K100" s="239"/>
      <c r="L100" s="225"/>
      <c r="M100" s="256">
        <f t="shared" si="18"/>
        <v>0</v>
      </c>
      <c r="N100" s="106"/>
      <c r="O100" s="253">
        <f t="shared" si="17"/>
        <v>100</v>
      </c>
      <c r="P100" s="105">
        <f t="shared" si="16"/>
        <v>190000000</v>
      </c>
      <c r="Q100" s="106">
        <f t="shared" si="1"/>
        <v>100</v>
      </c>
      <c r="R100" s="106"/>
      <c r="S100" s="50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</row>
    <row r="101" spans="1:30" s="45" customFormat="1" ht="30.75" customHeight="1">
      <c r="A101" s="31"/>
      <c r="B101" s="65"/>
      <c r="C101" s="162"/>
      <c r="D101" s="160" t="s">
        <v>133</v>
      </c>
      <c r="E101" s="160"/>
      <c r="F101" s="75"/>
      <c r="G101" s="39">
        <v>50000000</v>
      </c>
      <c r="H101" s="190" t="s">
        <v>365</v>
      </c>
      <c r="I101" s="106"/>
      <c r="J101" s="204"/>
      <c r="K101" s="239"/>
      <c r="L101" s="225"/>
      <c r="M101" s="256">
        <f t="shared" si="18"/>
        <v>0</v>
      </c>
      <c r="N101" s="106"/>
      <c r="O101" s="253">
        <f t="shared" si="17"/>
        <v>100</v>
      </c>
      <c r="P101" s="105">
        <f t="shared" si="16"/>
        <v>50000000</v>
      </c>
      <c r="Q101" s="106">
        <f t="shared" si="1"/>
        <v>100</v>
      </c>
      <c r="R101" s="106"/>
      <c r="S101" s="50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</row>
    <row r="102" spans="1:30" s="45" customFormat="1">
      <c r="A102" s="31"/>
      <c r="B102" s="65"/>
      <c r="C102" s="162">
        <v>21</v>
      </c>
      <c r="D102" s="162" t="s">
        <v>135</v>
      </c>
      <c r="E102" s="160"/>
      <c r="F102" s="75"/>
      <c r="G102" s="39">
        <v>200000000</v>
      </c>
      <c r="H102" s="190" t="s">
        <v>365</v>
      </c>
      <c r="I102" s="106"/>
      <c r="J102" s="204"/>
      <c r="K102" s="239">
        <v>188480000</v>
      </c>
      <c r="L102" s="225"/>
      <c r="M102" s="256">
        <f t="shared" si="18"/>
        <v>94.24</v>
      </c>
      <c r="N102" s="106"/>
      <c r="O102" s="253">
        <f t="shared" si="17"/>
        <v>5.76</v>
      </c>
      <c r="P102" s="105">
        <f t="shared" si="16"/>
        <v>11520000</v>
      </c>
      <c r="Q102" s="106">
        <f t="shared" si="1"/>
        <v>5.76</v>
      </c>
      <c r="R102" s="106"/>
      <c r="S102" s="50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</row>
    <row r="103" spans="1:30" s="45" customFormat="1">
      <c r="A103" s="31"/>
      <c r="B103" s="101"/>
      <c r="C103" s="162">
        <v>22</v>
      </c>
      <c r="D103" s="162" t="s">
        <v>136</v>
      </c>
      <c r="E103" s="160"/>
      <c r="F103" s="75"/>
      <c r="G103" s="39">
        <v>200000000</v>
      </c>
      <c r="H103" s="190" t="s">
        <v>365</v>
      </c>
      <c r="I103" s="106"/>
      <c r="J103" s="204"/>
      <c r="K103" s="239"/>
      <c r="L103" s="225"/>
      <c r="M103" s="256">
        <f t="shared" si="18"/>
        <v>0</v>
      </c>
      <c r="N103" s="106"/>
      <c r="O103" s="253">
        <f t="shared" si="17"/>
        <v>100</v>
      </c>
      <c r="P103" s="105">
        <f t="shared" si="16"/>
        <v>200000000</v>
      </c>
      <c r="Q103" s="106">
        <f t="shared" si="1"/>
        <v>100</v>
      </c>
      <c r="R103" s="106"/>
      <c r="S103" s="50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</row>
    <row r="104" spans="1:30" s="45" customFormat="1">
      <c r="A104" s="31"/>
      <c r="B104" s="101"/>
      <c r="C104" s="162"/>
      <c r="D104" s="162" t="s">
        <v>137</v>
      </c>
      <c r="E104" s="160"/>
      <c r="F104" s="75"/>
      <c r="G104" s="39">
        <v>50000000</v>
      </c>
      <c r="H104" s="190" t="s">
        <v>365</v>
      </c>
      <c r="I104" s="106"/>
      <c r="J104" s="204"/>
      <c r="K104" s="239"/>
      <c r="L104" s="225"/>
      <c r="M104" s="256">
        <f t="shared" si="18"/>
        <v>0</v>
      </c>
      <c r="N104" s="106"/>
      <c r="O104" s="253">
        <f t="shared" si="17"/>
        <v>100</v>
      </c>
      <c r="P104" s="105">
        <f t="shared" si="16"/>
        <v>50000000</v>
      </c>
      <c r="Q104" s="106">
        <f t="shared" si="1"/>
        <v>100</v>
      </c>
      <c r="R104" s="106"/>
      <c r="S104" s="50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</row>
    <row r="105" spans="1:30" s="45" customFormat="1">
      <c r="A105" s="31"/>
      <c r="B105" s="101"/>
      <c r="C105" s="162">
        <v>23</v>
      </c>
      <c r="D105" s="162" t="s">
        <v>138</v>
      </c>
      <c r="E105" s="160"/>
      <c r="F105" s="75"/>
      <c r="G105" s="39">
        <v>1000000000</v>
      </c>
      <c r="H105" s="190" t="s">
        <v>365</v>
      </c>
      <c r="I105" s="106"/>
      <c r="J105" s="204"/>
      <c r="K105" s="239"/>
      <c r="L105" s="225"/>
      <c r="M105" s="256">
        <f t="shared" si="18"/>
        <v>0</v>
      </c>
      <c r="N105" s="106"/>
      <c r="O105" s="253">
        <f t="shared" si="17"/>
        <v>100</v>
      </c>
      <c r="P105" s="105">
        <f t="shared" si="16"/>
        <v>1000000000</v>
      </c>
      <c r="Q105" s="106">
        <f t="shared" si="1"/>
        <v>100</v>
      </c>
      <c r="R105" s="106"/>
      <c r="S105" s="50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</row>
    <row r="106" spans="1:30" s="45" customFormat="1">
      <c r="A106" s="31"/>
      <c r="B106" s="101"/>
      <c r="C106" s="162"/>
      <c r="D106" s="162" t="s">
        <v>139</v>
      </c>
      <c r="E106" s="160"/>
      <c r="F106" s="75"/>
      <c r="G106" s="39">
        <v>50000000</v>
      </c>
      <c r="H106" s="190" t="s">
        <v>365</v>
      </c>
      <c r="I106" s="106"/>
      <c r="J106" s="204"/>
      <c r="K106" s="239"/>
      <c r="L106" s="225"/>
      <c r="M106" s="256">
        <f t="shared" si="18"/>
        <v>0</v>
      </c>
      <c r="N106" s="106"/>
      <c r="O106" s="253">
        <f t="shared" si="17"/>
        <v>100</v>
      </c>
      <c r="P106" s="105">
        <f t="shared" si="16"/>
        <v>50000000</v>
      </c>
      <c r="Q106" s="106">
        <f t="shared" si="1"/>
        <v>100</v>
      </c>
      <c r="R106" s="106"/>
      <c r="S106" s="50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</row>
    <row r="107" spans="1:30" s="45" customFormat="1">
      <c r="A107" s="31"/>
      <c r="B107" s="101"/>
      <c r="C107" s="162">
        <v>24</v>
      </c>
      <c r="D107" s="162" t="s">
        <v>140</v>
      </c>
      <c r="E107" s="160"/>
      <c r="F107" s="75"/>
      <c r="G107" s="39">
        <v>200000000</v>
      </c>
      <c r="H107" s="190" t="s">
        <v>365</v>
      </c>
      <c r="I107" s="106"/>
      <c r="J107" s="204"/>
      <c r="K107" s="239"/>
      <c r="L107" s="225"/>
      <c r="M107" s="256">
        <f t="shared" si="18"/>
        <v>0</v>
      </c>
      <c r="N107" s="106"/>
      <c r="O107" s="253">
        <f t="shared" si="17"/>
        <v>100</v>
      </c>
      <c r="P107" s="105">
        <f t="shared" si="16"/>
        <v>200000000</v>
      </c>
      <c r="Q107" s="106">
        <f t="shared" si="1"/>
        <v>100</v>
      </c>
      <c r="R107" s="106"/>
      <c r="S107" s="50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</row>
    <row r="108" spans="1:30" s="45" customFormat="1">
      <c r="A108" s="31"/>
      <c r="B108" s="101"/>
      <c r="C108" s="162">
        <v>25</v>
      </c>
      <c r="D108" s="162" t="s">
        <v>141</v>
      </c>
      <c r="E108" s="160"/>
      <c r="F108" s="75"/>
      <c r="G108" s="39">
        <v>200000000</v>
      </c>
      <c r="H108" s="190" t="s">
        <v>365</v>
      </c>
      <c r="I108" s="106"/>
      <c r="J108" s="204"/>
      <c r="K108" s="239">
        <v>171665000</v>
      </c>
      <c r="L108" s="225"/>
      <c r="M108" s="256">
        <f t="shared" si="18"/>
        <v>85.832499999999996</v>
      </c>
      <c r="N108" s="106"/>
      <c r="O108" s="253">
        <f t="shared" si="17"/>
        <v>14.1675</v>
      </c>
      <c r="P108" s="105">
        <f t="shared" si="16"/>
        <v>28335000</v>
      </c>
      <c r="Q108" s="106">
        <f t="shared" si="1"/>
        <v>14.1675</v>
      </c>
      <c r="R108" s="106"/>
      <c r="S108" s="50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</row>
    <row r="109" spans="1:30" s="45" customFormat="1">
      <c r="A109" s="31"/>
      <c r="B109" s="101"/>
      <c r="C109" s="162"/>
      <c r="D109" s="162" t="s">
        <v>142</v>
      </c>
      <c r="E109" s="160"/>
      <c r="F109" s="75"/>
      <c r="G109" s="39">
        <v>50000000</v>
      </c>
      <c r="H109" s="190" t="s">
        <v>365</v>
      </c>
      <c r="I109" s="106"/>
      <c r="J109" s="204"/>
      <c r="K109" s="239"/>
      <c r="L109" s="225"/>
      <c r="M109" s="256">
        <f t="shared" si="18"/>
        <v>0</v>
      </c>
      <c r="N109" s="106"/>
      <c r="O109" s="253">
        <f t="shared" si="17"/>
        <v>100</v>
      </c>
      <c r="P109" s="105">
        <f t="shared" si="16"/>
        <v>50000000</v>
      </c>
      <c r="Q109" s="106">
        <f t="shared" si="1"/>
        <v>100</v>
      </c>
      <c r="R109" s="106"/>
      <c r="S109" s="50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</row>
    <row r="110" spans="1:30" s="45" customFormat="1">
      <c r="A110" s="31"/>
      <c r="B110" s="101"/>
      <c r="C110" s="162">
        <v>26</v>
      </c>
      <c r="D110" s="162" t="s">
        <v>143</v>
      </c>
      <c r="E110" s="160"/>
      <c r="F110" s="75"/>
      <c r="G110" s="39">
        <v>400000000</v>
      </c>
      <c r="H110" s="190" t="s">
        <v>365</v>
      </c>
      <c r="I110" s="106"/>
      <c r="J110" s="204"/>
      <c r="K110" s="239"/>
      <c r="L110" s="225"/>
      <c r="M110" s="256">
        <f t="shared" si="18"/>
        <v>0</v>
      </c>
      <c r="N110" s="106"/>
      <c r="O110" s="253">
        <f t="shared" si="17"/>
        <v>100</v>
      </c>
      <c r="P110" s="105">
        <f t="shared" si="16"/>
        <v>400000000</v>
      </c>
      <c r="Q110" s="106">
        <f t="shared" si="1"/>
        <v>100</v>
      </c>
      <c r="R110" s="106"/>
      <c r="S110" s="50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</row>
    <row r="111" spans="1:30" s="45" customFormat="1">
      <c r="A111" s="31"/>
      <c r="B111" s="101"/>
      <c r="C111" s="162"/>
      <c r="D111" s="162" t="s">
        <v>144</v>
      </c>
      <c r="E111" s="160"/>
      <c r="F111" s="75"/>
      <c r="G111" s="39">
        <v>50000000</v>
      </c>
      <c r="H111" s="190" t="s">
        <v>365</v>
      </c>
      <c r="I111" s="106"/>
      <c r="J111" s="204"/>
      <c r="K111" s="239"/>
      <c r="L111" s="225"/>
      <c r="M111" s="256">
        <f t="shared" si="18"/>
        <v>0</v>
      </c>
      <c r="N111" s="106"/>
      <c r="O111" s="253">
        <f t="shared" si="17"/>
        <v>100</v>
      </c>
      <c r="P111" s="105">
        <f t="shared" si="16"/>
        <v>50000000</v>
      </c>
      <c r="Q111" s="106">
        <f t="shared" si="1"/>
        <v>100</v>
      </c>
      <c r="R111" s="106"/>
      <c r="S111" s="50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</row>
    <row r="112" spans="1:30" s="45" customFormat="1">
      <c r="A112" s="31"/>
      <c r="B112" s="101"/>
      <c r="C112" s="162">
        <v>27</v>
      </c>
      <c r="D112" s="162" t="s">
        <v>145</v>
      </c>
      <c r="E112" s="160"/>
      <c r="F112" s="75"/>
      <c r="G112" s="39">
        <v>200000000</v>
      </c>
      <c r="H112" s="190" t="s">
        <v>365</v>
      </c>
      <c r="I112" s="106"/>
      <c r="J112" s="204"/>
      <c r="K112" s="239">
        <v>186865000</v>
      </c>
      <c r="L112" s="225"/>
      <c r="M112" s="256">
        <f t="shared" si="18"/>
        <v>93.43249999999999</v>
      </c>
      <c r="N112" s="106"/>
      <c r="O112" s="253">
        <f t="shared" si="17"/>
        <v>6.5674999999999999</v>
      </c>
      <c r="P112" s="105">
        <f t="shared" si="16"/>
        <v>13135000</v>
      </c>
      <c r="Q112" s="106">
        <f t="shared" si="1"/>
        <v>6.5674999999999999</v>
      </c>
      <c r="R112" s="106"/>
      <c r="S112" s="50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</row>
    <row r="113" spans="1:30" s="45" customFormat="1">
      <c r="A113" s="31"/>
      <c r="B113" s="101"/>
      <c r="C113" s="162">
        <v>28</v>
      </c>
      <c r="D113" s="162" t="s">
        <v>146</v>
      </c>
      <c r="E113" s="160"/>
      <c r="F113" s="75"/>
      <c r="G113" s="39">
        <v>200000000</v>
      </c>
      <c r="H113" s="190" t="s">
        <v>365</v>
      </c>
      <c r="I113" s="106"/>
      <c r="J113" s="204"/>
      <c r="K113" s="239">
        <v>187340000</v>
      </c>
      <c r="L113" s="225"/>
      <c r="M113" s="256">
        <f t="shared" si="18"/>
        <v>93.67</v>
      </c>
      <c r="N113" s="106"/>
      <c r="O113" s="253">
        <f t="shared" si="17"/>
        <v>6.3299999999999992</v>
      </c>
      <c r="P113" s="105">
        <f t="shared" si="16"/>
        <v>12660000</v>
      </c>
      <c r="Q113" s="106">
        <f t="shared" si="1"/>
        <v>6.3299999999999992</v>
      </c>
      <c r="R113" s="106"/>
      <c r="S113" s="50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</row>
    <row r="114" spans="1:30" s="45" customFormat="1" ht="25.5">
      <c r="A114" s="31"/>
      <c r="B114" s="101"/>
      <c r="C114" s="162"/>
      <c r="D114" s="160" t="s">
        <v>147</v>
      </c>
      <c r="E114" s="160"/>
      <c r="F114" s="75"/>
      <c r="G114" s="39">
        <v>50000000</v>
      </c>
      <c r="H114" s="190" t="s">
        <v>365</v>
      </c>
      <c r="I114" s="106"/>
      <c r="J114" s="204"/>
      <c r="K114" s="239">
        <v>49700000</v>
      </c>
      <c r="L114" s="225"/>
      <c r="M114" s="256">
        <f t="shared" si="18"/>
        <v>99.4</v>
      </c>
      <c r="N114" s="106"/>
      <c r="O114" s="253">
        <f t="shared" si="17"/>
        <v>0.6</v>
      </c>
      <c r="P114" s="105">
        <f t="shared" si="16"/>
        <v>300000</v>
      </c>
      <c r="Q114" s="106">
        <f t="shared" si="1"/>
        <v>0.6</v>
      </c>
      <c r="R114" s="106"/>
      <c r="S114" s="50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</row>
    <row r="115" spans="1:30" s="45" customFormat="1">
      <c r="A115" s="31"/>
      <c r="B115" s="101"/>
      <c r="C115" s="162">
        <v>29</v>
      </c>
      <c r="D115" s="162" t="s">
        <v>148</v>
      </c>
      <c r="E115" s="160"/>
      <c r="F115" s="75"/>
      <c r="G115" s="39">
        <v>200000000</v>
      </c>
      <c r="H115" s="190" t="s">
        <v>365</v>
      </c>
      <c r="I115" s="106"/>
      <c r="J115" s="204"/>
      <c r="K115" s="239">
        <v>187330500</v>
      </c>
      <c r="L115" s="225"/>
      <c r="M115" s="256">
        <f t="shared" si="18"/>
        <v>93.66525</v>
      </c>
      <c r="N115" s="106"/>
      <c r="O115" s="253">
        <f t="shared" si="17"/>
        <v>6.3347499999999997</v>
      </c>
      <c r="P115" s="105">
        <f t="shared" si="16"/>
        <v>12669500</v>
      </c>
      <c r="Q115" s="106">
        <f t="shared" si="1"/>
        <v>6.3347499999999997</v>
      </c>
      <c r="R115" s="106"/>
      <c r="S115" s="50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</row>
    <row r="116" spans="1:30" s="45" customFormat="1">
      <c r="A116" s="31"/>
      <c r="B116" s="101"/>
      <c r="C116" s="162">
        <v>30</v>
      </c>
      <c r="D116" s="162" t="s">
        <v>149</v>
      </c>
      <c r="E116" s="160"/>
      <c r="F116" s="75"/>
      <c r="G116" s="39">
        <v>200000000</v>
      </c>
      <c r="H116" s="190" t="s">
        <v>365</v>
      </c>
      <c r="I116" s="106"/>
      <c r="J116" s="204"/>
      <c r="K116" s="239"/>
      <c r="L116" s="225"/>
      <c r="M116" s="256">
        <f t="shared" si="18"/>
        <v>0</v>
      </c>
      <c r="N116" s="106"/>
      <c r="O116" s="253">
        <f t="shared" si="17"/>
        <v>100</v>
      </c>
      <c r="P116" s="105">
        <f t="shared" si="16"/>
        <v>200000000</v>
      </c>
      <c r="Q116" s="106">
        <f t="shared" si="1"/>
        <v>100</v>
      </c>
      <c r="R116" s="106"/>
      <c r="S116" s="50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</row>
    <row r="117" spans="1:30" s="45" customFormat="1" ht="25.5">
      <c r="A117" s="31"/>
      <c r="B117" s="101"/>
      <c r="C117" s="162"/>
      <c r="D117" s="160" t="s">
        <v>150</v>
      </c>
      <c r="E117" s="160"/>
      <c r="F117" s="75"/>
      <c r="G117" s="39">
        <v>50000000</v>
      </c>
      <c r="H117" s="190" t="s">
        <v>365</v>
      </c>
      <c r="I117" s="106"/>
      <c r="J117" s="204"/>
      <c r="K117" s="239"/>
      <c r="L117" s="225"/>
      <c r="M117" s="256">
        <f t="shared" si="18"/>
        <v>0</v>
      </c>
      <c r="N117" s="106"/>
      <c r="O117" s="253">
        <f t="shared" si="17"/>
        <v>100</v>
      </c>
      <c r="P117" s="105">
        <f t="shared" si="16"/>
        <v>50000000</v>
      </c>
      <c r="Q117" s="106">
        <f t="shared" si="1"/>
        <v>100</v>
      </c>
      <c r="R117" s="106"/>
      <c r="S117" s="50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</row>
    <row r="118" spans="1:30" s="45" customFormat="1">
      <c r="A118" s="31"/>
      <c r="B118" s="101"/>
      <c r="C118" s="162">
        <v>31</v>
      </c>
      <c r="D118" s="162" t="s">
        <v>151</v>
      </c>
      <c r="E118" s="160"/>
      <c r="F118" s="75"/>
      <c r="G118" s="39">
        <v>200000000</v>
      </c>
      <c r="H118" s="190" t="s">
        <v>365</v>
      </c>
      <c r="I118" s="106"/>
      <c r="J118" s="204"/>
      <c r="K118" s="239"/>
      <c r="L118" s="225"/>
      <c r="M118" s="256">
        <f t="shared" si="18"/>
        <v>0</v>
      </c>
      <c r="N118" s="106"/>
      <c r="O118" s="253">
        <f t="shared" si="17"/>
        <v>100</v>
      </c>
      <c r="P118" s="105">
        <f t="shared" si="16"/>
        <v>200000000</v>
      </c>
      <c r="Q118" s="106">
        <f t="shared" si="1"/>
        <v>100</v>
      </c>
      <c r="R118" s="106"/>
      <c r="S118" s="50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</row>
    <row r="119" spans="1:30" s="45" customFormat="1">
      <c r="A119" s="31"/>
      <c r="B119" s="101"/>
      <c r="C119" s="162">
        <v>32</v>
      </c>
      <c r="D119" s="162" t="s">
        <v>152</v>
      </c>
      <c r="E119" s="160"/>
      <c r="F119" s="75"/>
      <c r="G119" s="39">
        <v>200000000</v>
      </c>
      <c r="H119" s="190" t="s">
        <v>365</v>
      </c>
      <c r="I119" s="106"/>
      <c r="J119" s="204"/>
      <c r="K119" s="239"/>
      <c r="L119" s="225"/>
      <c r="M119" s="256">
        <f t="shared" si="18"/>
        <v>0</v>
      </c>
      <c r="N119" s="106"/>
      <c r="O119" s="253">
        <f t="shared" si="17"/>
        <v>100</v>
      </c>
      <c r="P119" s="105">
        <f t="shared" si="16"/>
        <v>200000000</v>
      </c>
      <c r="Q119" s="106">
        <f t="shared" si="1"/>
        <v>100</v>
      </c>
      <c r="R119" s="106"/>
      <c r="S119" s="50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</row>
    <row r="120" spans="1:30" s="45" customFormat="1" ht="25.5">
      <c r="A120" s="31"/>
      <c r="B120" s="101"/>
      <c r="C120" s="162"/>
      <c r="D120" s="160" t="s">
        <v>153</v>
      </c>
      <c r="E120" s="160"/>
      <c r="F120" s="75"/>
      <c r="G120" s="39">
        <v>50000000</v>
      </c>
      <c r="H120" s="190" t="s">
        <v>365</v>
      </c>
      <c r="I120" s="106"/>
      <c r="J120" s="204"/>
      <c r="K120" s="239"/>
      <c r="L120" s="225"/>
      <c r="M120" s="256">
        <f t="shared" si="18"/>
        <v>0</v>
      </c>
      <c r="N120" s="106"/>
      <c r="O120" s="253">
        <f t="shared" si="17"/>
        <v>100</v>
      </c>
      <c r="P120" s="105">
        <f t="shared" si="16"/>
        <v>50000000</v>
      </c>
      <c r="Q120" s="106">
        <f t="shared" si="1"/>
        <v>100</v>
      </c>
      <c r="R120" s="106"/>
      <c r="S120" s="50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</row>
    <row r="121" spans="1:30" s="45" customFormat="1">
      <c r="A121" s="31"/>
      <c r="B121" s="101"/>
      <c r="C121" s="162">
        <v>33</v>
      </c>
      <c r="D121" s="162" t="s">
        <v>155</v>
      </c>
      <c r="E121" s="160"/>
      <c r="F121" s="75"/>
      <c r="G121" s="39">
        <v>200000000</v>
      </c>
      <c r="H121" s="190" t="s">
        <v>365</v>
      </c>
      <c r="I121" s="106"/>
      <c r="J121" s="204"/>
      <c r="K121" s="239"/>
      <c r="L121" s="225"/>
      <c r="M121" s="256">
        <f t="shared" si="18"/>
        <v>0</v>
      </c>
      <c r="N121" s="106"/>
      <c r="O121" s="253">
        <f t="shared" si="17"/>
        <v>100</v>
      </c>
      <c r="P121" s="105">
        <f t="shared" si="16"/>
        <v>200000000</v>
      </c>
      <c r="Q121" s="106">
        <f t="shared" si="1"/>
        <v>100</v>
      </c>
      <c r="R121" s="106"/>
      <c r="S121" s="50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</row>
    <row r="122" spans="1:30" s="45" customFormat="1">
      <c r="A122" s="31"/>
      <c r="B122" s="101"/>
      <c r="C122" s="162">
        <v>34</v>
      </c>
      <c r="D122" s="162" t="s">
        <v>156</v>
      </c>
      <c r="E122" s="160"/>
      <c r="F122" s="75"/>
      <c r="G122" s="39">
        <v>200000000</v>
      </c>
      <c r="H122" s="190" t="s">
        <v>365</v>
      </c>
      <c r="I122" s="106"/>
      <c r="J122" s="204"/>
      <c r="K122" s="239">
        <v>189525000</v>
      </c>
      <c r="L122" s="225"/>
      <c r="M122" s="256">
        <f t="shared" si="18"/>
        <v>94.762500000000003</v>
      </c>
      <c r="N122" s="106"/>
      <c r="O122" s="253">
        <f t="shared" si="17"/>
        <v>5.2374999999999998</v>
      </c>
      <c r="P122" s="105">
        <f t="shared" si="16"/>
        <v>10475000</v>
      </c>
      <c r="Q122" s="106">
        <f t="shared" si="1"/>
        <v>5.2374999999999998</v>
      </c>
      <c r="R122" s="106"/>
      <c r="S122" s="50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</row>
    <row r="123" spans="1:30" s="45" customFormat="1" ht="25.5">
      <c r="A123" s="31"/>
      <c r="B123" s="101"/>
      <c r="C123" s="162"/>
      <c r="D123" s="160" t="s">
        <v>154</v>
      </c>
      <c r="E123" s="160"/>
      <c r="F123" s="75"/>
      <c r="G123" s="39">
        <v>50000000</v>
      </c>
      <c r="H123" s="190" t="s">
        <v>365</v>
      </c>
      <c r="I123" s="106"/>
      <c r="J123" s="204"/>
      <c r="K123" s="239"/>
      <c r="L123" s="225"/>
      <c r="M123" s="256">
        <f t="shared" si="18"/>
        <v>0</v>
      </c>
      <c r="N123" s="106"/>
      <c r="O123" s="253">
        <f t="shared" si="17"/>
        <v>100</v>
      </c>
      <c r="P123" s="105">
        <f t="shared" si="16"/>
        <v>50000000</v>
      </c>
      <c r="Q123" s="106">
        <f t="shared" si="1"/>
        <v>100</v>
      </c>
      <c r="R123" s="106"/>
      <c r="S123" s="50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</row>
    <row r="124" spans="1:30" s="45" customFormat="1">
      <c r="A124" s="31"/>
      <c r="B124" s="101"/>
      <c r="C124" s="162">
        <v>35</v>
      </c>
      <c r="D124" s="162" t="s">
        <v>158</v>
      </c>
      <c r="E124" s="160"/>
      <c r="F124" s="75"/>
      <c r="G124" s="39">
        <v>200000000</v>
      </c>
      <c r="H124" s="190" t="s">
        <v>365</v>
      </c>
      <c r="I124" s="106"/>
      <c r="J124" s="204"/>
      <c r="K124" s="239"/>
      <c r="L124" s="225"/>
      <c r="M124" s="256">
        <f t="shared" si="18"/>
        <v>0</v>
      </c>
      <c r="N124" s="106"/>
      <c r="O124" s="253">
        <f t="shared" si="17"/>
        <v>100</v>
      </c>
      <c r="P124" s="105">
        <f t="shared" si="16"/>
        <v>200000000</v>
      </c>
      <c r="Q124" s="106">
        <f t="shared" si="1"/>
        <v>100</v>
      </c>
      <c r="R124" s="106"/>
      <c r="S124" s="50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</row>
    <row r="125" spans="1:30" s="45" customFormat="1">
      <c r="A125" s="31"/>
      <c r="B125" s="101"/>
      <c r="C125" s="162">
        <v>36</v>
      </c>
      <c r="D125" s="162" t="s">
        <v>157</v>
      </c>
      <c r="E125" s="160"/>
      <c r="F125" s="75"/>
      <c r="G125" s="39">
        <v>200000000</v>
      </c>
      <c r="H125" s="190" t="s">
        <v>365</v>
      </c>
      <c r="I125" s="106"/>
      <c r="J125" s="204"/>
      <c r="K125" s="239">
        <v>188670000</v>
      </c>
      <c r="L125" s="225"/>
      <c r="M125" s="256">
        <f t="shared" si="18"/>
        <v>94.335000000000008</v>
      </c>
      <c r="N125" s="106"/>
      <c r="O125" s="253">
        <f t="shared" si="17"/>
        <v>5.665</v>
      </c>
      <c r="P125" s="105">
        <f t="shared" si="16"/>
        <v>11330000</v>
      </c>
      <c r="Q125" s="106">
        <f t="shared" si="1"/>
        <v>5.665</v>
      </c>
      <c r="R125" s="106"/>
      <c r="S125" s="50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</row>
    <row r="126" spans="1:30" s="45" customFormat="1" ht="25.5">
      <c r="A126" s="31"/>
      <c r="B126" s="101"/>
      <c r="C126" s="162"/>
      <c r="D126" s="160" t="s">
        <v>159</v>
      </c>
      <c r="E126" s="160"/>
      <c r="F126" s="75"/>
      <c r="G126" s="39">
        <v>50000000</v>
      </c>
      <c r="H126" s="190" t="s">
        <v>365</v>
      </c>
      <c r="I126" s="106"/>
      <c r="J126" s="204"/>
      <c r="K126" s="239"/>
      <c r="L126" s="225"/>
      <c r="M126" s="256">
        <f t="shared" si="18"/>
        <v>0</v>
      </c>
      <c r="N126" s="106"/>
      <c r="O126" s="253">
        <f t="shared" si="17"/>
        <v>100</v>
      </c>
      <c r="P126" s="105">
        <f t="shared" si="16"/>
        <v>50000000</v>
      </c>
      <c r="Q126" s="106">
        <f t="shared" si="1"/>
        <v>100</v>
      </c>
      <c r="R126" s="106"/>
      <c r="S126" s="50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</row>
    <row r="127" spans="1:30" s="45" customFormat="1">
      <c r="A127" s="31"/>
      <c r="B127" s="101"/>
      <c r="C127" s="162">
        <v>37</v>
      </c>
      <c r="D127" s="162" t="s">
        <v>160</v>
      </c>
      <c r="E127" s="160"/>
      <c r="F127" s="75"/>
      <c r="G127" s="39">
        <v>200000000</v>
      </c>
      <c r="H127" s="190" t="s">
        <v>365</v>
      </c>
      <c r="I127" s="106"/>
      <c r="J127" s="204"/>
      <c r="K127" s="239">
        <v>186960000</v>
      </c>
      <c r="L127" s="225"/>
      <c r="M127" s="256">
        <f t="shared" si="18"/>
        <v>93.47999999999999</v>
      </c>
      <c r="N127" s="106"/>
      <c r="O127" s="253">
        <f t="shared" si="17"/>
        <v>6.52</v>
      </c>
      <c r="P127" s="105">
        <f t="shared" si="16"/>
        <v>13040000</v>
      </c>
      <c r="Q127" s="106">
        <f t="shared" si="1"/>
        <v>6.52</v>
      </c>
      <c r="R127" s="106"/>
      <c r="S127" s="50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</row>
    <row r="128" spans="1:30" s="45" customFormat="1">
      <c r="A128" s="31"/>
      <c r="B128" s="101"/>
      <c r="C128" s="162">
        <v>38</v>
      </c>
      <c r="D128" s="162" t="s">
        <v>161</v>
      </c>
      <c r="E128" s="160"/>
      <c r="F128" s="75"/>
      <c r="G128" s="39">
        <v>200000000</v>
      </c>
      <c r="H128" s="190" t="s">
        <v>365</v>
      </c>
      <c r="I128" s="106"/>
      <c r="J128" s="204"/>
      <c r="K128" s="239"/>
      <c r="L128" s="225"/>
      <c r="M128" s="256">
        <f t="shared" si="18"/>
        <v>0</v>
      </c>
      <c r="N128" s="106"/>
      <c r="O128" s="253">
        <f t="shared" si="17"/>
        <v>100</v>
      </c>
      <c r="P128" s="105">
        <f t="shared" si="16"/>
        <v>200000000</v>
      </c>
      <c r="Q128" s="106">
        <f t="shared" si="1"/>
        <v>100</v>
      </c>
      <c r="R128" s="106"/>
      <c r="S128" s="50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</row>
    <row r="129" spans="1:30" s="45" customFormat="1">
      <c r="A129" s="31"/>
      <c r="B129" s="101"/>
      <c r="C129" s="162"/>
      <c r="D129" s="162"/>
      <c r="E129" s="160"/>
      <c r="F129" s="75"/>
      <c r="G129" s="39"/>
      <c r="H129" s="190" t="s">
        <v>365</v>
      </c>
      <c r="I129" s="106"/>
      <c r="J129" s="204"/>
      <c r="K129" s="239"/>
      <c r="L129" s="225"/>
      <c r="M129" s="256"/>
      <c r="N129" s="106"/>
      <c r="O129" s="253" t="e">
        <f t="shared" si="17"/>
        <v>#DIV/0!</v>
      </c>
      <c r="P129" s="105">
        <f t="shared" si="16"/>
        <v>0</v>
      </c>
      <c r="Q129" s="106"/>
      <c r="R129" s="106"/>
      <c r="S129" s="50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</row>
    <row r="130" spans="1:30" s="45" customFormat="1">
      <c r="A130" s="31"/>
      <c r="B130" s="101"/>
      <c r="C130" s="162">
        <v>39</v>
      </c>
      <c r="D130" s="162" t="s">
        <v>162</v>
      </c>
      <c r="E130" s="160"/>
      <c r="F130" s="75"/>
      <c r="G130" s="39">
        <v>200000000</v>
      </c>
      <c r="H130" s="190" t="s">
        <v>365</v>
      </c>
      <c r="I130" s="106"/>
      <c r="J130" s="204"/>
      <c r="K130" s="239">
        <v>188480000</v>
      </c>
      <c r="L130" s="225"/>
      <c r="M130" s="256">
        <f t="shared" si="18"/>
        <v>94.24</v>
      </c>
      <c r="N130" s="106"/>
      <c r="O130" s="253">
        <f t="shared" si="17"/>
        <v>5.76</v>
      </c>
      <c r="P130" s="105">
        <f t="shared" si="16"/>
        <v>11520000</v>
      </c>
      <c r="Q130" s="106">
        <f t="shared" si="1"/>
        <v>5.76</v>
      </c>
      <c r="R130" s="106"/>
      <c r="S130" s="50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</row>
    <row r="131" spans="1:30" s="45" customFormat="1">
      <c r="A131" s="31"/>
      <c r="B131" s="101"/>
      <c r="C131" s="162">
        <v>40</v>
      </c>
      <c r="D131" s="162" t="s">
        <v>163</v>
      </c>
      <c r="E131" s="160"/>
      <c r="F131" s="75"/>
      <c r="G131" s="39">
        <v>199999998</v>
      </c>
      <c r="H131" s="190" t="s">
        <v>365</v>
      </c>
      <c r="I131" s="106"/>
      <c r="J131" s="204"/>
      <c r="K131" s="239"/>
      <c r="L131" s="225"/>
      <c r="M131" s="256">
        <f t="shared" si="18"/>
        <v>0</v>
      </c>
      <c r="N131" s="106"/>
      <c r="O131" s="253">
        <f t="shared" si="17"/>
        <v>100</v>
      </c>
      <c r="P131" s="105">
        <f t="shared" si="16"/>
        <v>199999998</v>
      </c>
      <c r="Q131" s="106">
        <f t="shared" si="1"/>
        <v>100</v>
      </c>
      <c r="R131" s="106"/>
      <c r="S131" s="50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</row>
    <row r="132" spans="1:30" s="45" customFormat="1" ht="25.5">
      <c r="A132" s="31"/>
      <c r="B132" s="101"/>
      <c r="C132" s="162"/>
      <c r="D132" s="160" t="s">
        <v>164</v>
      </c>
      <c r="E132" s="160"/>
      <c r="F132" s="75"/>
      <c r="G132" s="39">
        <v>50000000</v>
      </c>
      <c r="H132" s="190" t="s">
        <v>365</v>
      </c>
      <c r="I132" s="106"/>
      <c r="J132" s="204"/>
      <c r="K132" s="239"/>
      <c r="L132" s="225"/>
      <c r="M132" s="256">
        <f t="shared" si="18"/>
        <v>0</v>
      </c>
      <c r="N132" s="106"/>
      <c r="O132" s="253">
        <f t="shared" si="17"/>
        <v>100</v>
      </c>
      <c r="P132" s="105">
        <f t="shared" ref="P132:P147" si="19">G132-K132</f>
        <v>50000000</v>
      </c>
      <c r="Q132" s="106">
        <f t="shared" si="1"/>
        <v>100</v>
      </c>
      <c r="R132" s="106"/>
      <c r="S132" s="50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</row>
    <row r="133" spans="1:30" s="45" customFormat="1">
      <c r="A133" s="31"/>
      <c r="B133" s="101"/>
      <c r="C133" s="162">
        <v>41</v>
      </c>
      <c r="D133" s="162" t="s">
        <v>165</v>
      </c>
      <c r="E133" s="160"/>
      <c r="F133" s="75"/>
      <c r="G133" s="39">
        <v>200000000</v>
      </c>
      <c r="H133" s="190" t="s">
        <v>365</v>
      </c>
      <c r="I133" s="106"/>
      <c r="J133" s="204"/>
      <c r="K133" s="239">
        <v>179388500</v>
      </c>
      <c r="L133" s="225"/>
      <c r="M133" s="256">
        <f t="shared" si="18"/>
        <v>89.694249999999997</v>
      </c>
      <c r="N133" s="106"/>
      <c r="O133" s="253">
        <f t="shared" si="17"/>
        <v>10.30575</v>
      </c>
      <c r="P133" s="105">
        <f t="shared" si="19"/>
        <v>20611500</v>
      </c>
      <c r="Q133" s="106">
        <f t="shared" si="1"/>
        <v>10.30575</v>
      </c>
      <c r="R133" s="106"/>
      <c r="S133" s="50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</row>
    <row r="134" spans="1:30" s="45" customFormat="1">
      <c r="A134" s="31"/>
      <c r="B134" s="101"/>
      <c r="C134" s="162">
        <v>42</v>
      </c>
      <c r="D134" s="162" t="s">
        <v>166</v>
      </c>
      <c r="E134" s="160"/>
      <c r="F134" s="75"/>
      <c r="G134" s="39">
        <v>200000000</v>
      </c>
      <c r="H134" s="190" t="s">
        <v>365</v>
      </c>
      <c r="I134" s="106"/>
      <c r="J134" s="204"/>
      <c r="K134" s="239">
        <v>186880200</v>
      </c>
      <c r="L134" s="225"/>
      <c r="M134" s="256">
        <f t="shared" si="18"/>
        <v>93.440100000000001</v>
      </c>
      <c r="N134" s="106"/>
      <c r="O134" s="253">
        <f t="shared" si="17"/>
        <v>6.5599000000000007</v>
      </c>
      <c r="P134" s="105">
        <f t="shared" si="19"/>
        <v>13119800</v>
      </c>
      <c r="Q134" s="106">
        <f t="shared" si="1"/>
        <v>6.5599000000000007</v>
      </c>
      <c r="R134" s="106"/>
      <c r="S134" s="50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</row>
    <row r="135" spans="1:30" s="45" customFormat="1">
      <c r="A135" s="31"/>
      <c r="B135" s="101"/>
      <c r="C135" s="162"/>
      <c r="D135" s="162" t="s">
        <v>167</v>
      </c>
      <c r="E135" s="160"/>
      <c r="F135" s="75"/>
      <c r="G135" s="39">
        <v>50000000</v>
      </c>
      <c r="H135" s="190" t="s">
        <v>365</v>
      </c>
      <c r="I135" s="106"/>
      <c r="J135" s="204"/>
      <c r="K135" s="239">
        <v>49800000</v>
      </c>
      <c r="L135" s="225"/>
      <c r="M135" s="256">
        <f t="shared" si="18"/>
        <v>99.6</v>
      </c>
      <c r="N135" s="106"/>
      <c r="O135" s="253">
        <f t="shared" si="17"/>
        <v>0.4</v>
      </c>
      <c r="P135" s="105">
        <f t="shared" si="19"/>
        <v>200000</v>
      </c>
      <c r="Q135" s="106">
        <f t="shared" si="1"/>
        <v>0.4</v>
      </c>
      <c r="R135" s="106"/>
      <c r="S135" s="50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</row>
    <row r="136" spans="1:30" s="45" customFormat="1">
      <c r="A136" s="31"/>
      <c r="B136" s="101"/>
      <c r="C136" s="162">
        <v>43</v>
      </c>
      <c r="D136" s="162" t="s">
        <v>169</v>
      </c>
      <c r="E136" s="160"/>
      <c r="F136" s="75"/>
      <c r="G136" s="39">
        <v>200000000</v>
      </c>
      <c r="H136" s="190" t="s">
        <v>365</v>
      </c>
      <c r="I136" s="106"/>
      <c r="J136" s="204"/>
      <c r="K136" s="239"/>
      <c r="L136" s="225"/>
      <c r="M136" s="256">
        <f t="shared" si="18"/>
        <v>0</v>
      </c>
      <c r="N136" s="106"/>
      <c r="O136" s="253">
        <f t="shared" si="17"/>
        <v>100</v>
      </c>
      <c r="P136" s="105">
        <f t="shared" si="19"/>
        <v>200000000</v>
      </c>
      <c r="Q136" s="106">
        <f t="shared" si="1"/>
        <v>100</v>
      </c>
      <c r="R136" s="106"/>
      <c r="S136" s="50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</row>
    <row r="137" spans="1:30" s="45" customFormat="1">
      <c r="A137" s="31"/>
      <c r="B137" s="101"/>
      <c r="C137" s="162">
        <v>44</v>
      </c>
      <c r="D137" s="162" t="s">
        <v>168</v>
      </c>
      <c r="E137" s="160"/>
      <c r="F137" s="75"/>
      <c r="G137" s="39">
        <v>200000000</v>
      </c>
      <c r="H137" s="190" t="s">
        <v>365</v>
      </c>
      <c r="I137" s="106"/>
      <c r="J137" s="204"/>
      <c r="K137" s="239"/>
      <c r="L137" s="225"/>
      <c r="M137" s="256">
        <f t="shared" si="18"/>
        <v>0</v>
      </c>
      <c r="N137" s="106"/>
      <c r="O137" s="253">
        <f t="shared" si="17"/>
        <v>100</v>
      </c>
      <c r="P137" s="105">
        <f t="shared" si="19"/>
        <v>200000000</v>
      </c>
      <c r="Q137" s="106">
        <f t="shared" si="1"/>
        <v>100</v>
      </c>
      <c r="R137" s="106"/>
      <c r="S137" s="50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</row>
    <row r="138" spans="1:30" s="45" customFormat="1" ht="25.5">
      <c r="A138" s="31"/>
      <c r="B138" s="101"/>
      <c r="C138" s="162"/>
      <c r="D138" s="160" t="s">
        <v>170</v>
      </c>
      <c r="E138" s="160"/>
      <c r="F138" s="75"/>
      <c r="G138" s="39">
        <v>50000000</v>
      </c>
      <c r="H138" s="190" t="s">
        <v>365</v>
      </c>
      <c r="I138" s="106"/>
      <c r="J138" s="204"/>
      <c r="K138" s="239"/>
      <c r="L138" s="225"/>
      <c r="M138" s="256">
        <f t="shared" si="18"/>
        <v>0</v>
      </c>
      <c r="N138" s="106"/>
      <c r="O138" s="253">
        <f t="shared" si="17"/>
        <v>100</v>
      </c>
      <c r="P138" s="105">
        <f t="shared" si="19"/>
        <v>50000000</v>
      </c>
      <c r="Q138" s="106">
        <f t="shared" si="1"/>
        <v>100</v>
      </c>
      <c r="R138" s="106"/>
      <c r="S138" s="50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</row>
    <row r="139" spans="1:30" s="45" customFormat="1">
      <c r="A139" s="31"/>
      <c r="B139" s="101"/>
      <c r="C139" s="162">
        <v>45</v>
      </c>
      <c r="D139" s="162" t="s">
        <v>171</v>
      </c>
      <c r="E139" s="160"/>
      <c r="F139" s="75"/>
      <c r="G139" s="39">
        <v>400000000</v>
      </c>
      <c r="H139" s="190" t="s">
        <v>365</v>
      </c>
      <c r="I139" s="106"/>
      <c r="J139" s="204"/>
      <c r="K139" s="239"/>
      <c r="L139" s="225"/>
      <c r="M139" s="256">
        <f t="shared" si="18"/>
        <v>0</v>
      </c>
      <c r="N139" s="106"/>
      <c r="O139" s="253">
        <f t="shared" si="17"/>
        <v>100</v>
      </c>
      <c r="P139" s="105">
        <f t="shared" si="19"/>
        <v>400000000</v>
      </c>
      <c r="Q139" s="106">
        <f t="shared" si="1"/>
        <v>100</v>
      </c>
      <c r="R139" s="106"/>
      <c r="S139" s="50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</row>
    <row r="140" spans="1:30" s="45" customFormat="1">
      <c r="A140" s="31"/>
      <c r="B140" s="101"/>
      <c r="C140" s="162">
        <v>46</v>
      </c>
      <c r="D140" s="162" t="s">
        <v>172</v>
      </c>
      <c r="E140" s="160"/>
      <c r="F140" s="75"/>
      <c r="G140" s="172">
        <v>50000000</v>
      </c>
      <c r="H140" s="190" t="s">
        <v>365</v>
      </c>
      <c r="I140" s="106"/>
      <c r="J140" s="204"/>
      <c r="K140" s="239"/>
      <c r="L140" s="225"/>
      <c r="M140" s="256">
        <f t="shared" si="18"/>
        <v>0</v>
      </c>
      <c r="N140" s="106"/>
      <c r="O140" s="253">
        <f t="shared" si="17"/>
        <v>100</v>
      </c>
      <c r="P140" s="105">
        <f t="shared" si="19"/>
        <v>50000000</v>
      </c>
      <c r="Q140" s="106">
        <f t="shared" si="1"/>
        <v>100</v>
      </c>
      <c r="R140" s="106"/>
      <c r="S140" s="50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</row>
    <row r="141" spans="1:30" s="45" customFormat="1">
      <c r="A141" s="31"/>
      <c r="B141" s="101"/>
      <c r="C141" s="162"/>
      <c r="D141" s="162" t="s">
        <v>173</v>
      </c>
      <c r="E141" s="160"/>
      <c r="F141" s="75"/>
      <c r="G141" s="39">
        <v>25000000</v>
      </c>
      <c r="H141" s="190" t="s">
        <v>365</v>
      </c>
      <c r="I141" s="106"/>
      <c r="J141" s="204"/>
      <c r="K141" s="239"/>
      <c r="L141" s="225"/>
      <c r="M141" s="256">
        <f t="shared" si="18"/>
        <v>0</v>
      </c>
      <c r="N141" s="106"/>
      <c r="O141" s="253">
        <f t="shared" si="17"/>
        <v>100</v>
      </c>
      <c r="P141" s="105">
        <f t="shared" si="19"/>
        <v>25000000</v>
      </c>
      <c r="Q141" s="106">
        <f t="shared" si="1"/>
        <v>100</v>
      </c>
      <c r="R141" s="106"/>
      <c r="S141" s="50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</row>
    <row r="142" spans="1:30" s="45" customFormat="1">
      <c r="A142" s="31"/>
      <c r="B142" s="101"/>
      <c r="C142" s="162">
        <v>47</v>
      </c>
      <c r="D142" s="162" t="s">
        <v>174</v>
      </c>
      <c r="E142" s="160"/>
      <c r="F142" s="75"/>
      <c r="G142" s="39">
        <v>391650000</v>
      </c>
      <c r="H142" s="190" t="s">
        <v>365</v>
      </c>
      <c r="I142" s="106"/>
      <c r="J142" s="204"/>
      <c r="K142" s="239"/>
      <c r="L142" s="225"/>
      <c r="M142" s="256">
        <f t="shared" si="18"/>
        <v>0</v>
      </c>
      <c r="N142" s="106"/>
      <c r="O142" s="253">
        <f t="shared" si="17"/>
        <v>100</v>
      </c>
      <c r="P142" s="105">
        <f t="shared" si="19"/>
        <v>391650000</v>
      </c>
      <c r="Q142" s="106">
        <f t="shared" si="1"/>
        <v>100</v>
      </c>
      <c r="R142" s="106"/>
      <c r="S142" s="50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</row>
    <row r="143" spans="1:30" s="45" customFormat="1">
      <c r="A143" s="31"/>
      <c r="B143" s="101"/>
      <c r="C143" s="162"/>
      <c r="D143" s="162" t="s">
        <v>175</v>
      </c>
      <c r="E143" s="160"/>
      <c r="F143" s="75"/>
      <c r="G143" s="39">
        <v>50000000</v>
      </c>
      <c r="H143" s="190" t="s">
        <v>365</v>
      </c>
      <c r="I143" s="106"/>
      <c r="J143" s="204"/>
      <c r="K143" s="239"/>
      <c r="L143" s="225"/>
      <c r="M143" s="256">
        <f t="shared" si="18"/>
        <v>0</v>
      </c>
      <c r="N143" s="106"/>
      <c r="O143" s="253">
        <f t="shared" si="17"/>
        <v>100</v>
      </c>
      <c r="P143" s="105">
        <f t="shared" si="19"/>
        <v>50000000</v>
      </c>
      <c r="Q143" s="106">
        <f t="shared" si="1"/>
        <v>100</v>
      </c>
      <c r="R143" s="106"/>
      <c r="S143" s="50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</row>
    <row r="144" spans="1:30" s="45" customFormat="1">
      <c r="A144" s="31"/>
      <c r="B144" s="101"/>
      <c r="C144" s="162">
        <v>48</v>
      </c>
      <c r="D144" s="162" t="s">
        <v>176</v>
      </c>
      <c r="E144" s="160"/>
      <c r="F144" s="75"/>
      <c r="G144" s="39">
        <v>100000000</v>
      </c>
      <c r="H144" s="190" t="s">
        <v>365</v>
      </c>
      <c r="I144" s="106"/>
      <c r="J144" s="204"/>
      <c r="K144" s="239"/>
      <c r="L144" s="225"/>
      <c r="M144" s="256">
        <f t="shared" si="18"/>
        <v>0</v>
      </c>
      <c r="N144" s="106"/>
      <c r="O144" s="253">
        <f t="shared" si="17"/>
        <v>100</v>
      </c>
      <c r="P144" s="105">
        <f t="shared" si="19"/>
        <v>100000000</v>
      </c>
      <c r="Q144" s="106">
        <f t="shared" si="1"/>
        <v>100</v>
      </c>
      <c r="R144" s="106"/>
      <c r="S144" s="50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</row>
    <row r="145" spans="1:30" s="45" customFormat="1">
      <c r="A145" s="31"/>
      <c r="B145" s="101"/>
      <c r="C145" s="162">
        <v>49</v>
      </c>
      <c r="D145" s="162" t="s">
        <v>177</v>
      </c>
      <c r="E145" s="160"/>
      <c r="F145" s="75"/>
      <c r="G145" s="39">
        <v>199000000</v>
      </c>
      <c r="H145" s="190" t="s">
        <v>365</v>
      </c>
      <c r="I145" s="106"/>
      <c r="J145" s="204"/>
      <c r="K145" s="239"/>
      <c r="L145" s="225"/>
      <c r="M145" s="256">
        <f t="shared" si="18"/>
        <v>0</v>
      </c>
      <c r="N145" s="106"/>
      <c r="O145" s="253">
        <f t="shared" ref="O145:O208" si="20">P145/G145*100</f>
        <v>100</v>
      </c>
      <c r="P145" s="105">
        <f t="shared" si="19"/>
        <v>199000000</v>
      </c>
      <c r="Q145" s="106">
        <f t="shared" si="1"/>
        <v>100</v>
      </c>
      <c r="R145" s="106"/>
      <c r="S145" s="50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</row>
    <row r="146" spans="1:30" s="45" customFormat="1">
      <c r="A146" s="31"/>
      <c r="B146" s="101"/>
      <c r="C146" s="162"/>
      <c r="D146" s="162" t="s">
        <v>178</v>
      </c>
      <c r="E146" s="160"/>
      <c r="F146" s="75"/>
      <c r="G146" s="39">
        <v>50000000</v>
      </c>
      <c r="H146" s="190" t="s">
        <v>365</v>
      </c>
      <c r="I146" s="106"/>
      <c r="J146" s="204"/>
      <c r="K146" s="239"/>
      <c r="L146" s="225"/>
      <c r="M146" s="256">
        <f t="shared" si="18"/>
        <v>0</v>
      </c>
      <c r="N146" s="106"/>
      <c r="O146" s="253">
        <f t="shared" si="20"/>
        <v>100</v>
      </c>
      <c r="P146" s="105">
        <f t="shared" si="19"/>
        <v>50000000</v>
      </c>
      <c r="Q146" s="106">
        <f t="shared" si="1"/>
        <v>100</v>
      </c>
      <c r="R146" s="106"/>
      <c r="S146" s="50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</row>
    <row r="147" spans="1:30" s="45" customFormat="1">
      <c r="A147" s="31"/>
      <c r="B147" s="101"/>
      <c r="C147" s="162"/>
      <c r="D147" s="162" t="s">
        <v>29</v>
      </c>
      <c r="E147" s="160"/>
      <c r="F147" s="75"/>
      <c r="G147" s="39">
        <v>236131369</v>
      </c>
      <c r="H147" s="190" t="s">
        <v>365</v>
      </c>
      <c r="I147" s="106"/>
      <c r="J147" s="204"/>
      <c r="K147" s="239">
        <v>223960000</v>
      </c>
      <c r="L147" s="225"/>
      <c r="M147" s="256">
        <f t="shared" si="18"/>
        <v>94.845509492641781</v>
      </c>
      <c r="N147" s="106"/>
      <c r="O147" s="253">
        <f t="shared" si="20"/>
        <v>5.1544905073582159</v>
      </c>
      <c r="P147" s="105">
        <f t="shared" si="19"/>
        <v>12171369</v>
      </c>
      <c r="Q147" s="106">
        <f t="shared" si="1"/>
        <v>5.1544905073582159</v>
      </c>
      <c r="R147" s="106"/>
      <c r="S147" s="50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</row>
    <row r="148" spans="1:30" s="45" customFormat="1">
      <c r="A148" s="31"/>
      <c r="B148" s="101"/>
      <c r="C148" s="137"/>
      <c r="D148" s="36"/>
      <c r="E148" s="36"/>
      <c r="F148" s="75"/>
      <c r="G148" s="39"/>
      <c r="H148" s="190"/>
      <c r="I148" s="106"/>
      <c r="J148" s="204"/>
      <c r="K148" s="239"/>
      <c r="L148" s="225"/>
      <c r="M148" s="256"/>
      <c r="N148" s="106"/>
      <c r="O148" s="253"/>
      <c r="P148" s="105"/>
      <c r="Q148" s="106"/>
      <c r="R148" s="106"/>
      <c r="S148" s="50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</row>
    <row r="149" spans="1:30" s="45" customFormat="1">
      <c r="A149" s="31">
        <v>23</v>
      </c>
      <c r="B149" s="65" t="s">
        <v>184</v>
      </c>
      <c r="C149" s="137" t="s">
        <v>181</v>
      </c>
      <c r="D149" s="36"/>
      <c r="E149" s="36"/>
      <c r="F149" s="75"/>
      <c r="G149" s="39">
        <f>SUM(G150:G152)</f>
        <v>300000000</v>
      </c>
      <c r="H149" s="190" t="s">
        <v>365</v>
      </c>
      <c r="I149" s="106"/>
      <c r="J149" s="204"/>
      <c r="K149" s="239">
        <f>SUM(K150:K152)</f>
        <v>29323000</v>
      </c>
      <c r="L149" s="225"/>
      <c r="M149" s="256">
        <f t="shared" si="18"/>
        <v>9.7743333333333329</v>
      </c>
      <c r="N149" s="106"/>
      <c r="O149" s="253">
        <f t="shared" si="20"/>
        <v>90.225666666666669</v>
      </c>
      <c r="P149" s="105">
        <f>SUM(P150:P152)</f>
        <v>270677000</v>
      </c>
      <c r="Q149" s="106">
        <f t="shared" si="1"/>
        <v>90.225666666666669</v>
      </c>
      <c r="R149" s="106"/>
      <c r="S149" s="50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</row>
    <row r="150" spans="1:30" s="45" customFormat="1">
      <c r="A150" s="31"/>
      <c r="B150" s="65"/>
      <c r="C150" s="144">
        <v>1</v>
      </c>
      <c r="D150" s="162" t="s">
        <v>182</v>
      </c>
      <c r="E150" s="36"/>
      <c r="F150" s="75"/>
      <c r="G150" s="39">
        <v>200000000</v>
      </c>
      <c r="H150" s="190" t="s">
        <v>365</v>
      </c>
      <c r="I150" s="106"/>
      <c r="J150" s="204"/>
      <c r="K150" s="239"/>
      <c r="L150" s="225"/>
      <c r="M150" s="256">
        <f t="shared" si="18"/>
        <v>0</v>
      </c>
      <c r="N150" s="106"/>
      <c r="O150" s="253">
        <f t="shared" si="20"/>
        <v>100</v>
      </c>
      <c r="P150" s="105">
        <f>G150-K150</f>
        <v>200000000</v>
      </c>
      <c r="Q150" s="106">
        <f t="shared" si="1"/>
        <v>100</v>
      </c>
      <c r="R150" s="106"/>
      <c r="S150" s="50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</row>
    <row r="151" spans="1:30" s="45" customFormat="1">
      <c r="A151" s="31"/>
      <c r="B151" s="65"/>
      <c r="C151" s="144"/>
      <c r="D151" s="162" t="s">
        <v>183</v>
      </c>
      <c r="E151" s="36"/>
      <c r="F151" s="75"/>
      <c r="G151" s="39">
        <v>50000000</v>
      </c>
      <c r="H151" s="190" t="s">
        <v>365</v>
      </c>
      <c r="I151" s="106"/>
      <c r="J151" s="204"/>
      <c r="K151" s="239">
        <v>19624000</v>
      </c>
      <c r="L151" s="225"/>
      <c r="M151" s="256">
        <f t="shared" si="18"/>
        <v>39.247999999999998</v>
      </c>
      <c r="N151" s="106"/>
      <c r="O151" s="253">
        <f t="shared" si="20"/>
        <v>60.751999999999995</v>
      </c>
      <c r="P151" s="105">
        <f t="shared" ref="P151:P152" si="21">G151-K151</f>
        <v>30376000</v>
      </c>
      <c r="Q151" s="106">
        <f t="shared" si="1"/>
        <v>60.751999999999995</v>
      </c>
      <c r="R151" s="106"/>
      <c r="S151" s="50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</row>
    <row r="152" spans="1:30" s="45" customFormat="1">
      <c r="A152" s="31"/>
      <c r="B152" s="65"/>
      <c r="C152" s="144"/>
      <c r="D152" s="162" t="s">
        <v>29</v>
      </c>
      <c r="E152" s="36"/>
      <c r="F152" s="75"/>
      <c r="G152" s="39">
        <v>50000000</v>
      </c>
      <c r="H152" s="190" t="s">
        <v>365</v>
      </c>
      <c r="I152" s="106"/>
      <c r="J152" s="204"/>
      <c r="K152" s="239">
        <v>9699000</v>
      </c>
      <c r="L152" s="225"/>
      <c r="M152" s="256">
        <f t="shared" si="18"/>
        <v>19.398</v>
      </c>
      <c r="N152" s="106"/>
      <c r="O152" s="253">
        <f t="shared" si="20"/>
        <v>80.60199999999999</v>
      </c>
      <c r="P152" s="105">
        <f t="shared" si="21"/>
        <v>40301000</v>
      </c>
      <c r="Q152" s="106">
        <f t="shared" si="1"/>
        <v>80.60199999999999</v>
      </c>
      <c r="R152" s="106"/>
      <c r="S152" s="50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</row>
    <row r="153" spans="1:30" s="45" customFormat="1">
      <c r="A153" s="31"/>
      <c r="B153" s="65"/>
      <c r="C153" s="144"/>
      <c r="D153" s="40"/>
      <c r="E153" s="36"/>
      <c r="F153" s="75"/>
      <c r="G153" s="39"/>
      <c r="H153" s="190"/>
      <c r="I153" s="106"/>
      <c r="J153" s="204"/>
      <c r="K153" s="239"/>
      <c r="L153" s="225"/>
      <c r="M153" s="256"/>
      <c r="N153" s="106"/>
      <c r="O153" s="253"/>
      <c r="P153" s="105">
        <f t="shared" si="7"/>
        <v>0</v>
      </c>
      <c r="Q153" s="106"/>
      <c r="R153" s="106"/>
      <c r="S153" s="50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</row>
    <row r="154" spans="1:30" s="45" customFormat="1">
      <c r="A154" s="153" t="s">
        <v>382</v>
      </c>
      <c r="B154" s="65" t="s">
        <v>179</v>
      </c>
      <c r="C154" s="304" t="s">
        <v>185</v>
      </c>
      <c r="D154" s="305"/>
      <c r="E154" s="36"/>
      <c r="F154" s="75"/>
      <c r="G154" s="39">
        <v>2350000000</v>
      </c>
      <c r="H154" s="190" t="s">
        <v>365</v>
      </c>
      <c r="I154" s="106"/>
      <c r="J154" s="204"/>
      <c r="K154" s="239">
        <v>771415000</v>
      </c>
      <c r="L154" s="225"/>
      <c r="M154" s="256">
        <f t="shared" si="18"/>
        <v>32.826170212765959</v>
      </c>
      <c r="N154" s="106"/>
      <c r="O154" s="253">
        <f t="shared" si="20"/>
        <v>67.173829787234041</v>
      </c>
      <c r="P154" s="105">
        <f>G154-K154</f>
        <v>1578585000</v>
      </c>
      <c r="Q154" s="106">
        <f t="shared" si="1"/>
        <v>67.173829787234041</v>
      </c>
      <c r="R154" s="106"/>
      <c r="S154" s="50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</row>
    <row r="155" spans="1:30" s="45" customFormat="1">
      <c r="A155" s="153" t="s">
        <v>383</v>
      </c>
      <c r="B155" s="65" t="s">
        <v>190</v>
      </c>
      <c r="C155" s="304" t="s">
        <v>186</v>
      </c>
      <c r="D155" s="305"/>
      <c r="E155" s="36"/>
      <c r="F155" s="75"/>
      <c r="G155" s="39">
        <v>150000000</v>
      </c>
      <c r="H155" s="190" t="s">
        <v>365</v>
      </c>
      <c r="I155" s="106"/>
      <c r="J155" s="204"/>
      <c r="K155" s="239">
        <v>141569000</v>
      </c>
      <c r="L155" s="225"/>
      <c r="M155" s="256">
        <f t="shared" si="18"/>
        <v>94.379333333333335</v>
      </c>
      <c r="N155" s="106"/>
      <c r="O155" s="253">
        <f t="shared" si="20"/>
        <v>5.6206666666666667</v>
      </c>
      <c r="P155" s="105">
        <f t="shared" ref="P155:P157" si="22">G155-K155</f>
        <v>8431000</v>
      </c>
      <c r="Q155" s="106">
        <f t="shared" si="1"/>
        <v>5.6206666666666667</v>
      </c>
      <c r="R155" s="106"/>
      <c r="S155" s="50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</row>
    <row r="156" spans="1:30" s="45" customFormat="1">
      <c r="A156" s="153" t="s">
        <v>384</v>
      </c>
      <c r="B156" s="65" t="s">
        <v>191</v>
      </c>
      <c r="C156" s="306" t="s">
        <v>187</v>
      </c>
      <c r="D156" s="307"/>
      <c r="E156" s="36"/>
      <c r="F156" s="75"/>
      <c r="G156" s="39">
        <v>150000000</v>
      </c>
      <c r="H156" s="190" t="s">
        <v>365</v>
      </c>
      <c r="I156" s="106"/>
      <c r="J156" s="204"/>
      <c r="K156" s="239"/>
      <c r="L156" s="225"/>
      <c r="M156" s="256">
        <f t="shared" si="18"/>
        <v>0</v>
      </c>
      <c r="N156" s="106"/>
      <c r="O156" s="253">
        <f t="shared" si="20"/>
        <v>100</v>
      </c>
      <c r="P156" s="105">
        <f t="shared" si="22"/>
        <v>150000000</v>
      </c>
      <c r="Q156" s="106">
        <f t="shared" si="1"/>
        <v>100</v>
      </c>
      <c r="R156" s="106"/>
      <c r="S156" s="50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</row>
    <row r="157" spans="1:30" s="45" customFormat="1">
      <c r="A157" s="153" t="s">
        <v>385</v>
      </c>
      <c r="B157" s="65" t="s">
        <v>192</v>
      </c>
      <c r="C157" s="280" t="s">
        <v>188</v>
      </c>
      <c r="D157" s="281"/>
      <c r="E157" s="36"/>
      <c r="F157" s="75"/>
      <c r="G157" s="39">
        <v>150000000</v>
      </c>
      <c r="H157" s="190" t="s">
        <v>365</v>
      </c>
      <c r="I157" s="106"/>
      <c r="J157" s="204"/>
      <c r="K157" s="239"/>
      <c r="L157" s="225"/>
      <c r="M157" s="256">
        <f t="shared" si="18"/>
        <v>0</v>
      </c>
      <c r="N157" s="106"/>
      <c r="O157" s="253">
        <f t="shared" si="20"/>
        <v>100</v>
      </c>
      <c r="P157" s="105">
        <f t="shared" si="22"/>
        <v>150000000</v>
      </c>
      <c r="Q157" s="106">
        <f t="shared" si="1"/>
        <v>100</v>
      </c>
      <c r="R157" s="106"/>
      <c r="S157" s="50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</row>
    <row r="158" spans="1:30" s="45" customFormat="1">
      <c r="A158" s="31"/>
      <c r="B158" s="65"/>
      <c r="C158" s="161"/>
      <c r="D158" s="162"/>
      <c r="E158" s="160"/>
      <c r="F158" s="75"/>
      <c r="G158" s="39"/>
      <c r="H158" s="190"/>
      <c r="I158" s="106"/>
      <c r="J158" s="204"/>
      <c r="K158" s="239"/>
      <c r="L158" s="225"/>
      <c r="M158" s="256"/>
      <c r="N158" s="106"/>
      <c r="O158" s="253"/>
      <c r="P158" s="105">
        <f t="shared" si="7"/>
        <v>0</v>
      </c>
      <c r="Q158" s="106"/>
      <c r="R158" s="106"/>
      <c r="S158" s="50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</row>
    <row r="159" spans="1:30" s="45" customFormat="1">
      <c r="A159" s="31">
        <v>28</v>
      </c>
      <c r="B159" s="65" t="s">
        <v>193</v>
      </c>
      <c r="C159" s="280" t="s">
        <v>189</v>
      </c>
      <c r="D159" s="281"/>
      <c r="E159" s="36"/>
      <c r="F159" s="75"/>
      <c r="G159" s="39">
        <f>SUM(G160:G161)</f>
        <v>11691301000</v>
      </c>
      <c r="H159" s="190" t="s">
        <v>367</v>
      </c>
      <c r="I159" s="106"/>
      <c r="J159" s="204"/>
      <c r="K159" s="239"/>
      <c r="L159" s="225"/>
      <c r="M159" s="256">
        <f t="shared" si="18"/>
        <v>0</v>
      </c>
      <c r="N159" s="106"/>
      <c r="O159" s="253">
        <f t="shared" si="20"/>
        <v>100</v>
      </c>
      <c r="P159" s="105">
        <f>SUM(P160:P161)</f>
        <v>11691301000</v>
      </c>
      <c r="Q159" s="106">
        <f t="shared" si="1"/>
        <v>100</v>
      </c>
      <c r="R159" s="106"/>
      <c r="S159" s="50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</row>
    <row r="160" spans="1:30" s="45" customFormat="1">
      <c r="A160" s="31"/>
      <c r="B160" s="96"/>
      <c r="C160" s="161">
        <v>1</v>
      </c>
      <c r="D160" s="178" t="s">
        <v>194</v>
      </c>
      <c r="E160" s="160"/>
      <c r="F160" s="75"/>
      <c r="G160" s="39">
        <v>9100000000</v>
      </c>
      <c r="H160" s="190" t="s">
        <v>367</v>
      </c>
      <c r="I160" s="106"/>
      <c r="J160" s="204"/>
      <c r="K160" s="239"/>
      <c r="L160" s="225"/>
      <c r="M160" s="256">
        <f t="shared" si="18"/>
        <v>0</v>
      </c>
      <c r="N160" s="106"/>
      <c r="O160" s="253">
        <f t="shared" si="20"/>
        <v>100</v>
      </c>
      <c r="P160" s="105">
        <f>G160-K160</f>
        <v>9100000000</v>
      </c>
      <c r="Q160" s="106">
        <f t="shared" si="1"/>
        <v>100</v>
      </c>
      <c r="R160" s="106"/>
      <c r="S160" s="50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</row>
    <row r="161" spans="1:30" s="45" customFormat="1">
      <c r="A161" s="31"/>
      <c r="B161" s="96"/>
      <c r="C161" s="161">
        <v>2</v>
      </c>
      <c r="D161" s="178" t="s">
        <v>195</v>
      </c>
      <c r="E161" s="160"/>
      <c r="F161" s="75"/>
      <c r="G161" s="39">
        <v>2591301000</v>
      </c>
      <c r="H161" s="190" t="s">
        <v>367</v>
      </c>
      <c r="I161" s="106"/>
      <c r="J161" s="204"/>
      <c r="K161" s="239"/>
      <c r="L161" s="225"/>
      <c r="M161" s="256">
        <f t="shared" ref="M161:M224" si="23">K161/G161*100</f>
        <v>0</v>
      </c>
      <c r="N161" s="106"/>
      <c r="O161" s="253">
        <f t="shared" si="20"/>
        <v>100</v>
      </c>
      <c r="P161" s="105">
        <f>G161-K161</f>
        <v>2591301000</v>
      </c>
      <c r="Q161" s="106">
        <f t="shared" si="1"/>
        <v>100</v>
      </c>
      <c r="R161" s="106"/>
      <c r="S161" s="50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</row>
    <row r="162" spans="1:30" s="45" customFormat="1">
      <c r="A162" s="31"/>
      <c r="B162" s="96"/>
      <c r="C162" s="179"/>
      <c r="D162" s="180"/>
      <c r="E162" s="182"/>
      <c r="F162" s="75"/>
      <c r="G162" s="39"/>
      <c r="H162" s="190"/>
      <c r="I162" s="106"/>
      <c r="J162" s="204"/>
      <c r="K162" s="239"/>
      <c r="L162" s="225"/>
      <c r="M162" s="256"/>
      <c r="N162" s="106"/>
      <c r="O162" s="253"/>
      <c r="P162" s="105">
        <f t="shared" si="7"/>
        <v>0</v>
      </c>
      <c r="Q162" s="106"/>
      <c r="R162" s="106"/>
      <c r="S162" s="50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</row>
    <row r="163" spans="1:30" s="45" customFormat="1">
      <c r="A163" s="31">
        <v>29</v>
      </c>
      <c r="B163" s="65" t="s">
        <v>326</v>
      </c>
      <c r="C163" s="266" t="s">
        <v>327</v>
      </c>
      <c r="D163" s="267"/>
      <c r="E163" s="182"/>
      <c r="F163" s="75"/>
      <c r="G163" s="39">
        <f>SUM(G164:G166)</f>
        <v>10000000000</v>
      </c>
      <c r="H163" s="190" t="s">
        <v>366</v>
      </c>
      <c r="I163" s="106"/>
      <c r="J163" s="204"/>
      <c r="K163" s="239"/>
      <c r="L163" s="225"/>
      <c r="M163" s="256">
        <f t="shared" si="23"/>
        <v>0</v>
      </c>
      <c r="N163" s="106"/>
      <c r="O163" s="253">
        <f t="shared" si="20"/>
        <v>100</v>
      </c>
      <c r="P163" s="105">
        <f>SUM(P164:P166)</f>
        <v>10000000000</v>
      </c>
      <c r="Q163" s="106">
        <f t="shared" si="1"/>
        <v>100</v>
      </c>
      <c r="R163" s="106"/>
      <c r="S163" s="50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</row>
    <row r="164" spans="1:30" s="45" customFormat="1">
      <c r="A164" s="31"/>
      <c r="B164" s="96"/>
      <c r="C164" s="181">
        <v>1</v>
      </c>
      <c r="D164" s="182" t="s">
        <v>328</v>
      </c>
      <c r="E164" s="182"/>
      <c r="F164" s="75"/>
      <c r="G164" s="39">
        <v>9691380000</v>
      </c>
      <c r="H164" s="190" t="s">
        <v>366</v>
      </c>
      <c r="I164" s="106"/>
      <c r="J164" s="204"/>
      <c r="K164" s="239"/>
      <c r="L164" s="225"/>
      <c r="M164" s="256">
        <f t="shared" si="23"/>
        <v>0</v>
      </c>
      <c r="N164" s="106"/>
      <c r="O164" s="253">
        <f t="shared" si="20"/>
        <v>100</v>
      </c>
      <c r="P164" s="105">
        <f>G164-K164</f>
        <v>9691380000</v>
      </c>
      <c r="Q164" s="106">
        <f t="shared" si="1"/>
        <v>100</v>
      </c>
      <c r="R164" s="106"/>
      <c r="S164" s="50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</row>
    <row r="165" spans="1:30" s="45" customFormat="1">
      <c r="A165" s="31"/>
      <c r="B165" s="96"/>
      <c r="C165" s="181"/>
      <c r="D165" s="182" t="s">
        <v>329</v>
      </c>
      <c r="E165" s="182"/>
      <c r="F165" s="75"/>
      <c r="G165" s="39">
        <v>300000000</v>
      </c>
      <c r="H165" s="190" t="s">
        <v>366</v>
      </c>
      <c r="I165" s="106"/>
      <c r="J165" s="204"/>
      <c r="K165" s="239"/>
      <c r="L165" s="225"/>
      <c r="M165" s="256">
        <f t="shared" si="23"/>
        <v>0</v>
      </c>
      <c r="N165" s="106"/>
      <c r="O165" s="253">
        <f t="shared" si="20"/>
        <v>100</v>
      </c>
      <c r="P165" s="105">
        <f t="shared" ref="P165:P166" si="24">G165-K165</f>
        <v>300000000</v>
      </c>
      <c r="Q165" s="106">
        <f t="shared" si="1"/>
        <v>100</v>
      </c>
      <c r="R165" s="106"/>
      <c r="S165" s="50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</row>
    <row r="166" spans="1:30" s="45" customFormat="1">
      <c r="A166" s="31"/>
      <c r="B166" s="96"/>
      <c r="C166" s="181"/>
      <c r="D166" s="182" t="s">
        <v>330</v>
      </c>
      <c r="E166" s="182"/>
      <c r="F166" s="75"/>
      <c r="G166" s="39">
        <v>8620000</v>
      </c>
      <c r="H166" s="190" t="s">
        <v>366</v>
      </c>
      <c r="I166" s="106"/>
      <c r="J166" s="204"/>
      <c r="K166" s="239"/>
      <c r="L166" s="225"/>
      <c r="M166" s="256">
        <f t="shared" si="23"/>
        <v>0</v>
      </c>
      <c r="N166" s="106"/>
      <c r="O166" s="253">
        <f t="shared" si="20"/>
        <v>100</v>
      </c>
      <c r="P166" s="105">
        <f t="shared" si="24"/>
        <v>8620000</v>
      </c>
      <c r="Q166" s="106">
        <f t="shared" si="1"/>
        <v>100</v>
      </c>
      <c r="R166" s="106"/>
      <c r="S166" s="50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</row>
    <row r="167" spans="1:30" s="45" customFormat="1">
      <c r="A167" s="31"/>
      <c r="B167" s="96"/>
      <c r="C167" s="181"/>
      <c r="D167" s="182"/>
      <c r="E167" s="182"/>
      <c r="F167" s="75"/>
      <c r="G167" s="39"/>
      <c r="H167" s="190"/>
      <c r="I167" s="106"/>
      <c r="J167" s="204"/>
      <c r="K167" s="239"/>
      <c r="L167" s="225"/>
      <c r="M167" s="256"/>
      <c r="N167" s="106"/>
      <c r="O167" s="253"/>
      <c r="P167" s="105">
        <f t="shared" si="7"/>
        <v>0</v>
      </c>
      <c r="Q167" s="106"/>
      <c r="R167" s="106"/>
      <c r="S167" s="50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</row>
    <row r="168" spans="1:30" s="45" customFormat="1">
      <c r="A168" s="31">
        <v>30</v>
      </c>
      <c r="B168" s="65" t="s">
        <v>325</v>
      </c>
      <c r="C168" s="266" t="s">
        <v>331</v>
      </c>
      <c r="D168" s="267"/>
      <c r="E168" s="182"/>
      <c r="F168" s="75"/>
      <c r="G168" s="39">
        <f>SUM(G169:G171)</f>
        <v>600000000</v>
      </c>
      <c r="H168" s="190" t="s">
        <v>366</v>
      </c>
      <c r="I168" s="106"/>
      <c r="J168" s="204"/>
      <c r="K168" s="239"/>
      <c r="L168" s="225"/>
      <c r="M168" s="256">
        <f t="shared" si="23"/>
        <v>0</v>
      </c>
      <c r="N168" s="106"/>
      <c r="O168" s="253">
        <f t="shared" si="20"/>
        <v>100</v>
      </c>
      <c r="P168" s="105">
        <f>SUM(P169:P171)</f>
        <v>600000000</v>
      </c>
      <c r="Q168" s="106">
        <f t="shared" si="1"/>
        <v>100</v>
      </c>
      <c r="R168" s="106"/>
      <c r="S168" s="50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</row>
    <row r="169" spans="1:30" s="45" customFormat="1">
      <c r="A169" s="31"/>
      <c r="B169" s="96"/>
      <c r="C169" s="181"/>
      <c r="D169" s="182" t="s">
        <v>332</v>
      </c>
      <c r="E169" s="182"/>
      <c r="F169" s="75"/>
      <c r="G169" s="39">
        <v>543780000</v>
      </c>
      <c r="H169" s="190" t="s">
        <v>366</v>
      </c>
      <c r="I169" s="106"/>
      <c r="J169" s="204"/>
      <c r="K169" s="239"/>
      <c r="L169" s="225"/>
      <c r="M169" s="256">
        <f t="shared" si="23"/>
        <v>0</v>
      </c>
      <c r="N169" s="106"/>
      <c r="O169" s="253">
        <f t="shared" si="20"/>
        <v>100</v>
      </c>
      <c r="P169" s="105">
        <f>G169-K169</f>
        <v>543780000</v>
      </c>
      <c r="Q169" s="106">
        <f t="shared" si="1"/>
        <v>100</v>
      </c>
      <c r="R169" s="106"/>
      <c r="S169" s="50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</row>
    <row r="170" spans="1:30" s="45" customFormat="1">
      <c r="A170" s="31"/>
      <c r="B170" s="96"/>
      <c r="C170" s="181"/>
      <c r="D170" s="182" t="s">
        <v>333</v>
      </c>
      <c r="E170" s="182"/>
      <c r="F170" s="75"/>
      <c r="G170" s="39">
        <v>50000000</v>
      </c>
      <c r="H170" s="190" t="s">
        <v>366</v>
      </c>
      <c r="I170" s="106"/>
      <c r="J170" s="204"/>
      <c r="K170" s="239"/>
      <c r="L170" s="225"/>
      <c r="M170" s="256">
        <f t="shared" si="23"/>
        <v>0</v>
      </c>
      <c r="N170" s="106"/>
      <c r="O170" s="253">
        <f t="shared" si="20"/>
        <v>100</v>
      </c>
      <c r="P170" s="105">
        <f t="shared" ref="P170:P171" si="25">G170-K170</f>
        <v>50000000</v>
      </c>
      <c r="Q170" s="106">
        <f t="shared" si="1"/>
        <v>100</v>
      </c>
      <c r="R170" s="106"/>
      <c r="S170" s="50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</row>
    <row r="171" spans="1:30" s="45" customFormat="1">
      <c r="A171" s="31"/>
      <c r="B171" s="96"/>
      <c r="C171" s="181"/>
      <c r="D171" s="182" t="s">
        <v>330</v>
      </c>
      <c r="E171" s="182"/>
      <c r="F171" s="75"/>
      <c r="G171" s="39">
        <v>6220000</v>
      </c>
      <c r="H171" s="190" t="s">
        <v>366</v>
      </c>
      <c r="I171" s="106"/>
      <c r="J171" s="204"/>
      <c r="K171" s="239"/>
      <c r="L171" s="225"/>
      <c r="M171" s="256">
        <f t="shared" si="23"/>
        <v>0</v>
      </c>
      <c r="N171" s="106"/>
      <c r="O171" s="253">
        <f t="shared" si="20"/>
        <v>100</v>
      </c>
      <c r="P171" s="105">
        <f t="shared" si="25"/>
        <v>6220000</v>
      </c>
      <c r="Q171" s="106">
        <f t="shared" si="1"/>
        <v>100</v>
      </c>
      <c r="R171" s="106"/>
      <c r="S171" s="50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</row>
    <row r="172" spans="1:30" s="45" customFormat="1">
      <c r="A172" s="31"/>
      <c r="B172" s="96"/>
      <c r="C172" s="181"/>
      <c r="D172" s="182"/>
      <c r="E172" s="182"/>
      <c r="F172" s="75"/>
      <c r="G172" s="39"/>
      <c r="H172" s="190"/>
      <c r="I172" s="106"/>
      <c r="J172" s="204"/>
      <c r="K172" s="239"/>
      <c r="L172" s="225"/>
      <c r="M172" s="256"/>
      <c r="N172" s="106"/>
      <c r="O172" s="253"/>
      <c r="P172" s="105">
        <f t="shared" si="7"/>
        <v>0</v>
      </c>
      <c r="Q172" s="106"/>
      <c r="R172" s="106"/>
      <c r="S172" s="50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</row>
    <row r="173" spans="1:30" s="45" customFormat="1">
      <c r="A173" s="31">
        <v>31</v>
      </c>
      <c r="B173" s="65" t="s">
        <v>355</v>
      </c>
      <c r="C173" s="266" t="s">
        <v>334</v>
      </c>
      <c r="D173" s="267"/>
      <c r="E173" s="182"/>
      <c r="F173" s="75"/>
      <c r="G173" s="39">
        <f>SUM(G174:G178)</f>
        <v>1250000000</v>
      </c>
      <c r="H173" s="190" t="s">
        <v>366</v>
      </c>
      <c r="I173" s="106"/>
      <c r="J173" s="204"/>
      <c r="K173" s="239"/>
      <c r="L173" s="225"/>
      <c r="M173" s="256">
        <f t="shared" si="23"/>
        <v>0</v>
      </c>
      <c r="N173" s="106"/>
      <c r="O173" s="253">
        <f t="shared" si="20"/>
        <v>100</v>
      </c>
      <c r="P173" s="105">
        <f>SUM(P174:P178)</f>
        <v>1250000000</v>
      </c>
      <c r="Q173" s="106">
        <f t="shared" si="1"/>
        <v>100</v>
      </c>
      <c r="R173" s="106"/>
      <c r="S173" s="50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</row>
    <row r="174" spans="1:30" s="45" customFormat="1">
      <c r="A174" s="31"/>
      <c r="B174" s="96"/>
      <c r="C174" s="181"/>
      <c r="D174" s="182" t="s">
        <v>335</v>
      </c>
      <c r="E174" s="182"/>
      <c r="F174" s="75"/>
      <c r="G174" s="39">
        <v>673050000</v>
      </c>
      <c r="H174" s="190" t="s">
        <v>366</v>
      </c>
      <c r="I174" s="106"/>
      <c r="J174" s="204"/>
      <c r="K174" s="239"/>
      <c r="L174" s="225"/>
      <c r="M174" s="256">
        <f t="shared" si="23"/>
        <v>0</v>
      </c>
      <c r="N174" s="106"/>
      <c r="O174" s="253">
        <f t="shared" si="20"/>
        <v>100</v>
      </c>
      <c r="P174" s="105">
        <f>G174-K174</f>
        <v>673050000</v>
      </c>
      <c r="Q174" s="106">
        <f t="shared" si="1"/>
        <v>100</v>
      </c>
      <c r="R174" s="106"/>
      <c r="S174" s="50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</row>
    <row r="175" spans="1:30" s="45" customFormat="1">
      <c r="A175" s="31"/>
      <c r="B175" s="96"/>
      <c r="C175" s="181"/>
      <c r="D175" s="182" t="s">
        <v>336</v>
      </c>
      <c r="E175" s="182"/>
      <c r="F175" s="75"/>
      <c r="G175" s="39">
        <v>70000000</v>
      </c>
      <c r="H175" s="190" t="s">
        <v>366</v>
      </c>
      <c r="I175" s="106"/>
      <c r="J175" s="204"/>
      <c r="K175" s="239"/>
      <c r="L175" s="225"/>
      <c r="M175" s="256">
        <f t="shared" si="23"/>
        <v>0</v>
      </c>
      <c r="N175" s="106"/>
      <c r="O175" s="253">
        <f t="shared" si="20"/>
        <v>100</v>
      </c>
      <c r="P175" s="105">
        <f t="shared" ref="P175:P178" si="26">G175-K175</f>
        <v>70000000</v>
      </c>
      <c r="Q175" s="106">
        <f t="shared" si="1"/>
        <v>100</v>
      </c>
      <c r="R175" s="106"/>
      <c r="S175" s="50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</row>
    <row r="176" spans="1:30" s="45" customFormat="1">
      <c r="A176" s="31"/>
      <c r="B176" s="96"/>
      <c r="C176" s="181"/>
      <c r="D176" s="182" t="s">
        <v>337</v>
      </c>
      <c r="E176" s="182"/>
      <c r="F176" s="75"/>
      <c r="G176" s="39">
        <v>443050000</v>
      </c>
      <c r="H176" s="190" t="s">
        <v>366</v>
      </c>
      <c r="I176" s="106"/>
      <c r="J176" s="204"/>
      <c r="K176" s="239"/>
      <c r="L176" s="225"/>
      <c r="M176" s="256">
        <f t="shared" si="23"/>
        <v>0</v>
      </c>
      <c r="N176" s="106"/>
      <c r="O176" s="253">
        <f t="shared" si="20"/>
        <v>100</v>
      </c>
      <c r="P176" s="105">
        <f t="shared" si="26"/>
        <v>443050000</v>
      </c>
      <c r="Q176" s="106">
        <f t="shared" si="1"/>
        <v>100</v>
      </c>
      <c r="R176" s="106"/>
      <c r="S176" s="50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</row>
    <row r="177" spans="1:30" s="45" customFormat="1">
      <c r="A177" s="31"/>
      <c r="B177" s="96"/>
      <c r="C177" s="181"/>
      <c r="D177" s="182" t="s">
        <v>338</v>
      </c>
      <c r="E177" s="182"/>
      <c r="F177" s="75"/>
      <c r="G177" s="39">
        <v>50000000</v>
      </c>
      <c r="H177" s="190" t="s">
        <v>366</v>
      </c>
      <c r="I177" s="106"/>
      <c r="J177" s="204"/>
      <c r="K177" s="239"/>
      <c r="L177" s="225"/>
      <c r="M177" s="256">
        <f t="shared" si="23"/>
        <v>0</v>
      </c>
      <c r="N177" s="106"/>
      <c r="O177" s="253">
        <f t="shared" si="20"/>
        <v>100</v>
      </c>
      <c r="P177" s="105">
        <f t="shared" si="26"/>
        <v>50000000</v>
      </c>
      <c r="Q177" s="106">
        <f t="shared" si="1"/>
        <v>100</v>
      </c>
      <c r="R177" s="106"/>
      <c r="S177" s="50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</row>
    <row r="178" spans="1:30" s="45" customFormat="1">
      <c r="A178" s="31"/>
      <c r="B178" s="96"/>
      <c r="C178" s="181"/>
      <c r="D178" s="182" t="s">
        <v>330</v>
      </c>
      <c r="E178" s="182"/>
      <c r="F178" s="75"/>
      <c r="G178" s="39">
        <v>13900000</v>
      </c>
      <c r="H178" s="190" t="s">
        <v>366</v>
      </c>
      <c r="I178" s="106"/>
      <c r="J178" s="204"/>
      <c r="K178" s="239"/>
      <c r="L178" s="225"/>
      <c r="M178" s="256">
        <f t="shared" si="23"/>
        <v>0</v>
      </c>
      <c r="N178" s="106"/>
      <c r="O178" s="253">
        <f t="shared" si="20"/>
        <v>100</v>
      </c>
      <c r="P178" s="105">
        <f t="shared" si="26"/>
        <v>13900000</v>
      </c>
      <c r="Q178" s="106">
        <f t="shared" si="1"/>
        <v>100</v>
      </c>
      <c r="R178" s="106"/>
      <c r="S178" s="50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</row>
    <row r="179" spans="1:30" s="45" customFormat="1" ht="7.5" customHeight="1">
      <c r="A179" s="31"/>
      <c r="B179" s="78"/>
      <c r="C179" s="79"/>
      <c r="D179" s="77"/>
      <c r="E179" s="77"/>
      <c r="F179" s="77"/>
      <c r="G179" s="39"/>
      <c r="H179" s="190"/>
      <c r="I179" s="106"/>
      <c r="J179" s="204"/>
      <c r="K179" s="239"/>
      <c r="L179" s="225"/>
      <c r="M179" s="256"/>
      <c r="N179" s="106"/>
      <c r="O179" s="253"/>
      <c r="P179" s="105"/>
      <c r="Q179" s="106"/>
      <c r="R179" s="106"/>
      <c r="S179" s="50"/>
      <c r="T179" s="68"/>
    </row>
    <row r="180" spans="1:30" s="59" customFormat="1">
      <c r="A180" s="54">
        <v>5</v>
      </c>
      <c r="B180" s="23" t="s">
        <v>196</v>
      </c>
      <c r="C180" s="76" t="s">
        <v>197</v>
      </c>
      <c r="D180" s="83"/>
      <c r="E180" s="83"/>
      <c r="F180" s="83"/>
      <c r="G180" s="74">
        <f>SUM(G181:G182)</f>
        <v>5118958700</v>
      </c>
      <c r="H180" s="74">
        <f t="shared" ref="H180:P180" si="27">SUM(H181:H182)</f>
        <v>0</v>
      </c>
      <c r="I180" s="74">
        <f t="shared" si="27"/>
        <v>0</v>
      </c>
      <c r="J180" s="203">
        <f t="shared" si="27"/>
        <v>0</v>
      </c>
      <c r="K180" s="242">
        <f t="shared" si="27"/>
        <v>2693085000</v>
      </c>
      <c r="L180" s="224">
        <f t="shared" si="27"/>
        <v>0</v>
      </c>
      <c r="M180" s="256">
        <f t="shared" si="23"/>
        <v>52.610016173797227</v>
      </c>
      <c r="N180" s="74">
        <f t="shared" si="27"/>
        <v>0</v>
      </c>
      <c r="O180" s="253">
        <f t="shared" si="20"/>
        <v>47.38998382620278</v>
      </c>
      <c r="P180" s="74">
        <f t="shared" si="27"/>
        <v>2425873700</v>
      </c>
      <c r="Q180" s="106">
        <f t="shared" si="1"/>
        <v>47.38998382620278</v>
      </c>
      <c r="R180" s="106"/>
      <c r="S180" s="156"/>
      <c r="T180" s="86"/>
    </row>
    <row r="181" spans="1:30" s="45" customFormat="1">
      <c r="A181" s="31">
        <v>32</v>
      </c>
      <c r="B181" s="78" t="s">
        <v>198</v>
      </c>
      <c r="C181" s="79" t="s">
        <v>200</v>
      </c>
      <c r="D181" s="77"/>
      <c r="E181" s="77"/>
      <c r="F181" s="77"/>
      <c r="G181" s="39">
        <v>4850000000</v>
      </c>
      <c r="H181" s="190" t="s">
        <v>365</v>
      </c>
      <c r="I181" s="110"/>
      <c r="J181" s="204"/>
      <c r="K181" s="239">
        <v>2546271000</v>
      </c>
      <c r="L181" s="226"/>
      <c r="M181" s="256">
        <f t="shared" si="23"/>
        <v>52.500432989690729</v>
      </c>
      <c r="N181" s="106"/>
      <c r="O181" s="253">
        <f t="shared" si="20"/>
        <v>47.499567010309278</v>
      </c>
      <c r="P181" s="105">
        <f>G181-K181</f>
        <v>2303729000</v>
      </c>
      <c r="Q181" s="106">
        <f t="shared" si="1"/>
        <v>47.499567010309278</v>
      </c>
      <c r="R181" s="106"/>
      <c r="S181" s="50"/>
      <c r="T181" s="68"/>
    </row>
    <row r="182" spans="1:30" s="45" customFormat="1">
      <c r="A182" s="31">
        <v>33</v>
      </c>
      <c r="B182" s="78" t="s">
        <v>199</v>
      </c>
      <c r="C182" s="79" t="s">
        <v>201</v>
      </c>
      <c r="D182" s="77"/>
      <c r="E182" s="77"/>
      <c r="F182" s="77"/>
      <c r="G182" s="39">
        <v>268958700</v>
      </c>
      <c r="H182" s="190" t="s">
        <v>365</v>
      </c>
      <c r="I182" s="110"/>
      <c r="J182" s="204"/>
      <c r="K182" s="239">
        <v>146814000</v>
      </c>
      <c r="L182" s="226"/>
      <c r="M182" s="256">
        <f t="shared" si="23"/>
        <v>54.586075854768779</v>
      </c>
      <c r="N182" s="106"/>
      <c r="O182" s="253">
        <f t="shared" si="20"/>
        <v>45.413924145231221</v>
      </c>
      <c r="P182" s="105">
        <f>G182-K182</f>
        <v>122144700</v>
      </c>
      <c r="Q182" s="106">
        <f t="shared" si="1"/>
        <v>45.413924145231221</v>
      </c>
      <c r="R182" s="106"/>
      <c r="S182" s="50"/>
      <c r="T182" s="68"/>
    </row>
    <row r="183" spans="1:30" s="45" customFormat="1">
      <c r="A183" s="54"/>
      <c r="B183" s="24"/>
      <c r="C183" s="76"/>
      <c r="D183" s="77"/>
      <c r="E183" s="77"/>
      <c r="F183" s="77"/>
      <c r="G183" s="74"/>
      <c r="H183" s="190"/>
      <c r="I183" s="110"/>
      <c r="J183" s="206"/>
      <c r="K183" s="243"/>
      <c r="L183" s="226"/>
      <c r="M183" s="256"/>
      <c r="N183" s="110"/>
      <c r="O183" s="253"/>
      <c r="P183" s="105">
        <f t="shared" si="7"/>
        <v>0</v>
      </c>
      <c r="Q183" s="106"/>
      <c r="R183" s="106"/>
      <c r="S183" s="50"/>
      <c r="T183" s="68"/>
    </row>
    <row r="184" spans="1:30" s="59" customFormat="1">
      <c r="A184" s="54">
        <v>6</v>
      </c>
      <c r="B184" s="23" t="s">
        <v>202</v>
      </c>
      <c r="C184" s="76" t="s">
        <v>203</v>
      </c>
      <c r="D184" s="83"/>
      <c r="E184" s="83"/>
      <c r="F184" s="83"/>
      <c r="G184" s="74">
        <f>SUM(G185:G190)</f>
        <v>1295000000</v>
      </c>
      <c r="H184" s="74">
        <f t="shared" ref="H184:P184" si="28">SUM(H185:H190)</f>
        <v>0</v>
      </c>
      <c r="I184" s="74">
        <f t="shared" si="28"/>
        <v>0</v>
      </c>
      <c r="J184" s="203">
        <f t="shared" si="28"/>
        <v>0</v>
      </c>
      <c r="K184" s="242">
        <f t="shared" si="28"/>
        <v>719946800</v>
      </c>
      <c r="L184" s="224">
        <f t="shared" si="28"/>
        <v>0</v>
      </c>
      <c r="M184" s="256">
        <f t="shared" si="23"/>
        <v>55.594347490347495</v>
      </c>
      <c r="N184" s="74">
        <f t="shared" si="28"/>
        <v>0</v>
      </c>
      <c r="O184" s="253">
        <f t="shared" si="20"/>
        <v>44.405652509652512</v>
      </c>
      <c r="P184" s="74">
        <f t="shared" si="28"/>
        <v>575053200</v>
      </c>
      <c r="Q184" s="106">
        <f t="shared" si="1"/>
        <v>44.405652509652512</v>
      </c>
      <c r="R184" s="106"/>
      <c r="S184" s="156"/>
      <c r="T184" s="86"/>
    </row>
    <row r="185" spans="1:30" s="45" customFormat="1">
      <c r="A185" s="153" t="s">
        <v>371</v>
      </c>
      <c r="B185" s="78" t="s">
        <v>204</v>
      </c>
      <c r="C185" s="79" t="s">
        <v>17</v>
      </c>
      <c r="D185" s="77"/>
      <c r="E185" s="77"/>
      <c r="F185" s="77"/>
      <c r="G185" s="39">
        <v>250000000</v>
      </c>
      <c r="H185" s="190" t="s">
        <v>365</v>
      </c>
      <c r="I185" s="106"/>
      <c r="J185" s="204"/>
      <c r="K185" s="239">
        <v>93189000</v>
      </c>
      <c r="L185" s="225"/>
      <c r="M185" s="256">
        <f t="shared" si="23"/>
        <v>37.275599999999997</v>
      </c>
      <c r="N185" s="106"/>
      <c r="O185" s="253">
        <f t="shared" si="20"/>
        <v>62.724400000000003</v>
      </c>
      <c r="P185" s="105">
        <f>G185-K185</f>
        <v>156811000</v>
      </c>
      <c r="Q185" s="106">
        <f t="shared" si="1"/>
        <v>62.724400000000003</v>
      </c>
      <c r="R185" s="106"/>
      <c r="S185" s="50"/>
      <c r="T185" s="68"/>
    </row>
    <row r="186" spans="1:30" s="45" customFormat="1">
      <c r="A186" s="153" t="s">
        <v>372</v>
      </c>
      <c r="B186" s="78" t="s">
        <v>205</v>
      </c>
      <c r="C186" s="79" t="s">
        <v>30</v>
      </c>
      <c r="D186" s="77"/>
      <c r="E186" s="77"/>
      <c r="F186" s="77"/>
      <c r="G186" s="39">
        <v>250000000</v>
      </c>
      <c r="H186" s="190" t="s">
        <v>365</v>
      </c>
      <c r="I186" s="106"/>
      <c r="J186" s="204"/>
      <c r="K186" s="239">
        <v>198305700</v>
      </c>
      <c r="L186" s="225"/>
      <c r="M186" s="256">
        <f t="shared" si="23"/>
        <v>79.322280000000006</v>
      </c>
      <c r="N186" s="106"/>
      <c r="O186" s="253">
        <f t="shared" si="20"/>
        <v>20.677720000000001</v>
      </c>
      <c r="P186" s="105">
        <f t="shared" ref="P186:P190" si="29">G186-K186</f>
        <v>51694300</v>
      </c>
      <c r="Q186" s="106">
        <f t="shared" si="1"/>
        <v>20.677720000000001</v>
      </c>
      <c r="R186" s="106"/>
      <c r="S186" s="50"/>
      <c r="T186" s="68"/>
    </row>
    <row r="187" spans="1:30" s="45" customFormat="1">
      <c r="A187" s="153" t="s">
        <v>373</v>
      </c>
      <c r="B187" s="78" t="s">
        <v>206</v>
      </c>
      <c r="C187" s="79" t="s">
        <v>210</v>
      </c>
      <c r="D187" s="77"/>
      <c r="E187" s="77"/>
      <c r="F187" s="77"/>
      <c r="G187" s="39">
        <v>20000000</v>
      </c>
      <c r="H187" s="190" t="s">
        <v>365</v>
      </c>
      <c r="I187" s="106"/>
      <c r="J187" s="204"/>
      <c r="K187" s="239"/>
      <c r="L187" s="225"/>
      <c r="M187" s="256">
        <f t="shared" si="23"/>
        <v>0</v>
      </c>
      <c r="N187" s="106"/>
      <c r="O187" s="253">
        <f t="shared" si="20"/>
        <v>100</v>
      </c>
      <c r="P187" s="105">
        <f t="shared" si="29"/>
        <v>20000000</v>
      </c>
      <c r="Q187" s="106">
        <f t="shared" si="1"/>
        <v>100</v>
      </c>
      <c r="R187" s="106"/>
      <c r="S187" s="50"/>
      <c r="T187" s="68"/>
    </row>
    <row r="188" spans="1:30" s="45" customFormat="1">
      <c r="A188" s="153" t="s">
        <v>374</v>
      </c>
      <c r="B188" s="78" t="s">
        <v>207</v>
      </c>
      <c r="C188" s="79" t="s">
        <v>211</v>
      </c>
      <c r="D188" s="77"/>
      <c r="E188" s="77"/>
      <c r="F188" s="77"/>
      <c r="G188" s="39">
        <v>20000000</v>
      </c>
      <c r="H188" s="190" t="s">
        <v>365</v>
      </c>
      <c r="I188" s="106"/>
      <c r="J188" s="204"/>
      <c r="K188" s="239">
        <v>9671100</v>
      </c>
      <c r="L188" s="225"/>
      <c r="M188" s="256">
        <f t="shared" si="23"/>
        <v>48.355499999999999</v>
      </c>
      <c r="N188" s="106"/>
      <c r="O188" s="253">
        <f t="shared" si="20"/>
        <v>51.644500000000008</v>
      </c>
      <c r="P188" s="105">
        <f t="shared" si="29"/>
        <v>10328900</v>
      </c>
      <c r="Q188" s="106">
        <f t="shared" si="1"/>
        <v>51.644500000000008</v>
      </c>
      <c r="R188" s="106"/>
      <c r="S188" s="50"/>
      <c r="T188" s="68"/>
    </row>
    <row r="189" spans="1:30" s="45" customFormat="1">
      <c r="A189" s="153">
        <v>38</v>
      </c>
      <c r="B189" s="78" t="s">
        <v>208</v>
      </c>
      <c r="C189" s="79" t="s">
        <v>18</v>
      </c>
      <c r="D189" s="77"/>
      <c r="E189" s="77"/>
      <c r="F189" s="77"/>
      <c r="G189" s="39">
        <v>655000000</v>
      </c>
      <c r="H189" s="190" t="s">
        <v>365</v>
      </c>
      <c r="I189" s="106"/>
      <c r="J189" s="204"/>
      <c r="K189" s="239">
        <v>344581000</v>
      </c>
      <c r="L189" s="225"/>
      <c r="M189" s="256">
        <f t="shared" si="23"/>
        <v>52.607786259541989</v>
      </c>
      <c r="N189" s="106"/>
      <c r="O189" s="253">
        <f t="shared" si="20"/>
        <v>47.392213740458018</v>
      </c>
      <c r="P189" s="105">
        <f t="shared" si="29"/>
        <v>310419000</v>
      </c>
      <c r="Q189" s="106">
        <f t="shared" si="1"/>
        <v>47.392213740458018</v>
      </c>
      <c r="R189" s="106"/>
      <c r="S189" s="50"/>
      <c r="T189" s="68"/>
    </row>
    <row r="190" spans="1:30" s="45" customFormat="1">
      <c r="A190" s="153">
        <v>39</v>
      </c>
      <c r="B190" s="78" t="s">
        <v>209</v>
      </c>
      <c r="C190" s="79" t="s">
        <v>212</v>
      </c>
      <c r="D190" s="77"/>
      <c r="E190" s="77"/>
      <c r="F190" s="77"/>
      <c r="G190" s="39">
        <v>100000000</v>
      </c>
      <c r="H190" s="190" t="s">
        <v>365</v>
      </c>
      <c r="I190" s="106"/>
      <c r="J190" s="204"/>
      <c r="K190" s="239">
        <v>74200000</v>
      </c>
      <c r="L190" s="225"/>
      <c r="M190" s="256">
        <f t="shared" si="23"/>
        <v>74.2</v>
      </c>
      <c r="N190" s="106"/>
      <c r="O190" s="253">
        <f t="shared" si="20"/>
        <v>25.8</v>
      </c>
      <c r="P190" s="105">
        <f t="shared" si="29"/>
        <v>25800000</v>
      </c>
      <c r="Q190" s="106">
        <f t="shared" si="1"/>
        <v>25.8</v>
      </c>
      <c r="R190" s="106"/>
      <c r="S190" s="50"/>
      <c r="T190" s="68"/>
    </row>
    <row r="191" spans="1:30" s="45" customFormat="1">
      <c r="A191" s="153"/>
      <c r="B191" s="78"/>
      <c r="C191" s="79"/>
      <c r="D191" s="77"/>
      <c r="E191" s="77"/>
      <c r="F191" s="77"/>
      <c r="G191" s="39"/>
      <c r="H191" s="190"/>
      <c r="I191" s="106"/>
      <c r="J191" s="204"/>
      <c r="K191" s="239"/>
      <c r="L191" s="225"/>
      <c r="M191" s="256"/>
      <c r="N191" s="106"/>
      <c r="O191" s="253"/>
      <c r="P191" s="105">
        <f t="shared" si="7"/>
        <v>0</v>
      </c>
      <c r="Q191" s="106"/>
      <c r="R191" s="106"/>
      <c r="S191" s="50"/>
      <c r="T191" s="68"/>
    </row>
    <row r="192" spans="1:30" s="59" customFormat="1" ht="24.95" customHeight="1">
      <c r="A192" s="54">
        <v>7</v>
      </c>
      <c r="B192" s="23" t="s">
        <v>213</v>
      </c>
      <c r="C192" s="274" t="s">
        <v>214</v>
      </c>
      <c r="D192" s="275"/>
      <c r="E192" s="275"/>
      <c r="F192" s="275"/>
      <c r="G192" s="123">
        <f>G193+G204+G211+G215+G216+G221+G230</f>
        <v>25200000000</v>
      </c>
      <c r="H192" s="123" t="e">
        <f t="shared" ref="H192:P192" si="30">H193+H204+H211+H215+H216+H221+H230</f>
        <v>#VALUE!</v>
      </c>
      <c r="I192" s="123">
        <f t="shared" si="30"/>
        <v>0</v>
      </c>
      <c r="J192" s="207">
        <f t="shared" si="30"/>
        <v>0</v>
      </c>
      <c r="K192" s="244">
        <f t="shared" si="30"/>
        <v>449854000</v>
      </c>
      <c r="L192" s="227"/>
      <c r="M192" s="256">
        <f t="shared" si="23"/>
        <v>1.7851349206349207</v>
      </c>
      <c r="N192" s="123">
        <f t="shared" si="30"/>
        <v>0</v>
      </c>
      <c r="O192" s="253">
        <f t="shared" si="20"/>
        <v>98.214865079365083</v>
      </c>
      <c r="P192" s="123">
        <f t="shared" si="30"/>
        <v>24750146000</v>
      </c>
      <c r="Q192" s="110">
        <f t="shared" si="1"/>
        <v>98.214865079365083</v>
      </c>
      <c r="R192" s="110"/>
      <c r="S192" s="156"/>
      <c r="T192" s="86"/>
      <c r="U192" s="86"/>
      <c r="V192" s="86"/>
      <c r="W192" s="86"/>
      <c r="X192" s="86"/>
      <c r="Y192" s="86"/>
      <c r="Z192" s="86"/>
      <c r="AA192" s="86"/>
    </row>
    <row r="193" spans="1:30" s="45" customFormat="1">
      <c r="A193" s="153">
        <v>40</v>
      </c>
      <c r="B193" s="65" t="s">
        <v>215</v>
      </c>
      <c r="C193" s="138" t="s">
        <v>216</v>
      </c>
      <c r="D193" s="36"/>
      <c r="E193" s="36"/>
      <c r="F193" s="37"/>
      <c r="G193" s="32">
        <f>SUM(G194:G202)</f>
        <v>7750000000</v>
      </c>
      <c r="H193" s="190" t="s">
        <v>365</v>
      </c>
      <c r="I193" s="108"/>
      <c r="J193" s="208"/>
      <c r="K193" s="245">
        <f>SUM(K194:K202)</f>
        <v>213978000</v>
      </c>
      <c r="L193" s="228"/>
      <c r="M193" s="256">
        <f t="shared" si="23"/>
        <v>2.7610064516129031</v>
      </c>
      <c r="N193" s="108"/>
      <c r="O193" s="253">
        <f t="shared" si="20"/>
        <v>97.2389935483871</v>
      </c>
      <c r="P193" s="105">
        <f>SUM(P194:P202)</f>
        <v>7536022000</v>
      </c>
      <c r="Q193" s="106">
        <f t="shared" si="1"/>
        <v>97.2389935483871</v>
      </c>
      <c r="R193" s="106"/>
      <c r="S193" s="50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</row>
    <row r="194" spans="1:30" s="45" customFormat="1">
      <c r="A194" s="153"/>
      <c r="B194" s="65"/>
      <c r="C194" s="137">
        <v>1</v>
      </c>
      <c r="D194" s="160" t="s">
        <v>217</v>
      </c>
      <c r="E194" s="160"/>
      <c r="F194" s="160"/>
      <c r="G194" s="32">
        <v>1650000000</v>
      </c>
      <c r="H194" s="190" t="s">
        <v>365</v>
      </c>
      <c r="I194" s="108"/>
      <c r="J194" s="208"/>
      <c r="K194" s="245"/>
      <c r="L194" s="228"/>
      <c r="M194" s="256">
        <f t="shared" si="23"/>
        <v>0</v>
      </c>
      <c r="N194" s="108"/>
      <c r="O194" s="253">
        <f t="shared" si="20"/>
        <v>100</v>
      </c>
      <c r="P194" s="105">
        <f>G194-K194</f>
        <v>1650000000</v>
      </c>
      <c r="Q194" s="106">
        <f t="shared" si="1"/>
        <v>100</v>
      </c>
      <c r="R194" s="106"/>
      <c r="S194" s="50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</row>
    <row r="195" spans="1:30" s="45" customFormat="1">
      <c r="A195" s="153"/>
      <c r="B195" s="65"/>
      <c r="C195" s="137"/>
      <c r="D195" s="160" t="s">
        <v>218</v>
      </c>
      <c r="E195" s="160"/>
      <c r="F195" s="160"/>
      <c r="G195" s="32">
        <v>100000000</v>
      </c>
      <c r="H195" s="190" t="s">
        <v>365</v>
      </c>
      <c r="I195" s="108"/>
      <c r="J195" s="208"/>
      <c r="K195" s="245"/>
      <c r="L195" s="228"/>
      <c r="M195" s="256">
        <f t="shared" si="23"/>
        <v>0</v>
      </c>
      <c r="N195" s="108"/>
      <c r="O195" s="253">
        <f t="shared" si="20"/>
        <v>100</v>
      </c>
      <c r="P195" s="105">
        <f t="shared" ref="P195:P202" si="31">G195-K195</f>
        <v>100000000</v>
      </c>
      <c r="Q195" s="106">
        <f t="shared" si="1"/>
        <v>100</v>
      </c>
      <c r="R195" s="106"/>
      <c r="S195" s="50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</row>
    <row r="196" spans="1:30" s="45" customFormat="1">
      <c r="A196" s="153"/>
      <c r="B196" s="65"/>
      <c r="C196" s="137">
        <v>2</v>
      </c>
      <c r="D196" s="160" t="s">
        <v>219</v>
      </c>
      <c r="E196" s="160"/>
      <c r="F196" s="160"/>
      <c r="G196" s="32">
        <v>2550000000</v>
      </c>
      <c r="H196" s="190" t="s">
        <v>365</v>
      </c>
      <c r="I196" s="108"/>
      <c r="J196" s="208"/>
      <c r="K196" s="245"/>
      <c r="L196" s="228"/>
      <c r="M196" s="256">
        <f t="shared" si="23"/>
        <v>0</v>
      </c>
      <c r="N196" s="108"/>
      <c r="O196" s="253">
        <f t="shared" si="20"/>
        <v>100</v>
      </c>
      <c r="P196" s="105">
        <f t="shared" si="31"/>
        <v>2550000000</v>
      </c>
      <c r="Q196" s="106">
        <f t="shared" si="1"/>
        <v>100</v>
      </c>
      <c r="R196" s="106"/>
      <c r="S196" s="50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</row>
    <row r="197" spans="1:30" s="45" customFormat="1">
      <c r="A197" s="153"/>
      <c r="B197" s="65"/>
      <c r="C197" s="137"/>
      <c r="D197" s="160" t="s">
        <v>220</v>
      </c>
      <c r="E197" s="160"/>
      <c r="F197" s="160"/>
      <c r="G197" s="32">
        <v>100000000</v>
      </c>
      <c r="H197" s="190" t="s">
        <v>365</v>
      </c>
      <c r="I197" s="108"/>
      <c r="J197" s="208"/>
      <c r="K197" s="245"/>
      <c r="L197" s="228"/>
      <c r="M197" s="256">
        <f t="shared" si="23"/>
        <v>0</v>
      </c>
      <c r="N197" s="108"/>
      <c r="O197" s="253">
        <f t="shared" si="20"/>
        <v>100</v>
      </c>
      <c r="P197" s="105">
        <f t="shared" si="31"/>
        <v>100000000</v>
      </c>
      <c r="Q197" s="106">
        <f t="shared" si="1"/>
        <v>100</v>
      </c>
      <c r="R197" s="106"/>
      <c r="S197" s="50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</row>
    <row r="198" spans="1:30" s="45" customFormat="1">
      <c r="A198" s="153"/>
      <c r="B198" s="65"/>
      <c r="C198" s="137">
        <v>3</v>
      </c>
      <c r="D198" s="160" t="s">
        <v>221</v>
      </c>
      <c r="E198" s="160"/>
      <c r="F198" s="160"/>
      <c r="G198" s="32">
        <v>2868300000</v>
      </c>
      <c r="H198" s="190" t="s">
        <v>365</v>
      </c>
      <c r="I198" s="108"/>
      <c r="J198" s="208"/>
      <c r="K198" s="245"/>
      <c r="L198" s="228"/>
      <c r="M198" s="256">
        <f t="shared" si="23"/>
        <v>0</v>
      </c>
      <c r="N198" s="108"/>
      <c r="O198" s="253">
        <f t="shared" si="20"/>
        <v>100</v>
      </c>
      <c r="P198" s="105">
        <f t="shared" si="31"/>
        <v>2868300000</v>
      </c>
      <c r="Q198" s="106">
        <f t="shared" si="1"/>
        <v>100</v>
      </c>
      <c r="R198" s="106"/>
      <c r="S198" s="50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</row>
    <row r="199" spans="1:30" s="45" customFormat="1" ht="25.5">
      <c r="A199" s="153"/>
      <c r="B199" s="65"/>
      <c r="C199" s="137"/>
      <c r="D199" s="160" t="s">
        <v>223</v>
      </c>
      <c r="E199" s="160"/>
      <c r="F199" s="160"/>
      <c r="G199" s="32">
        <v>98000000</v>
      </c>
      <c r="H199" s="190" t="s">
        <v>365</v>
      </c>
      <c r="I199" s="108"/>
      <c r="J199" s="208"/>
      <c r="K199" s="245"/>
      <c r="L199" s="228"/>
      <c r="M199" s="256">
        <f t="shared" si="23"/>
        <v>0</v>
      </c>
      <c r="N199" s="108"/>
      <c r="O199" s="253">
        <f t="shared" si="20"/>
        <v>100</v>
      </c>
      <c r="P199" s="105">
        <f t="shared" si="31"/>
        <v>98000000</v>
      </c>
      <c r="Q199" s="106">
        <f t="shared" si="1"/>
        <v>100</v>
      </c>
      <c r="R199" s="106"/>
      <c r="S199" s="50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</row>
    <row r="200" spans="1:30" s="45" customFormat="1">
      <c r="A200" s="153"/>
      <c r="B200" s="65"/>
      <c r="C200" s="137">
        <v>4</v>
      </c>
      <c r="D200" s="160" t="s">
        <v>222</v>
      </c>
      <c r="E200" s="160"/>
      <c r="F200" s="160"/>
      <c r="G200" s="32">
        <v>198700000</v>
      </c>
      <c r="H200" s="190" t="s">
        <v>365</v>
      </c>
      <c r="I200" s="108"/>
      <c r="J200" s="208"/>
      <c r="K200" s="245">
        <v>188100000</v>
      </c>
      <c r="L200" s="228"/>
      <c r="M200" s="256">
        <f t="shared" si="23"/>
        <v>94.66532460996477</v>
      </c>
      <c r="N200" s="108"/>
      <c r="O200" s="253">
        <f t="shared" si="20"/>
        <v>5.3346753900352288</v>
      </c>
      <c r="P200" s="105">
        <f t="shared" si="31"/>
        <v>10600000</v>
      </c>
      <c r="Q200" s="106">
        <f t="shared" si="1"/>
        <v>5.3346753900352288</v>
      </c>
      <c r="R200" s="106"/>
      <c r="S200" s="50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</row>
    <row r="201" spans="1:30" s="45" customFormat="1">
      <c r="A201" s="153"/>
      <c r="B201" s="65"/>
      <c r="C201" s="137"/>
      <c r="D201" s="160" t="s">
        <v>224</v>
      </c>
      <c r="E201" s="160"/>
      <c r="F201" s="160"/>
      <c r="G201" s="32">
        <v>25000000</v>
      </c>
      <c r="H201" s="190" t="s">
        <v>365</v>
      </c>
      <c r="I201" s="108"/>
      <c r="J201" s="208"/>
      <c r="K201" s="245"/>
      <c r="L201" s="228"/>
      <c r="M201" s="256">
        <f t="shared" si="23"/>
        <v>0</v>
      </c>
      <c r="N201" s="108"/>
      <c r="O201" s="253">
        <f t="shared" si="20"/>
        <v>100</v>
      </c>
      <c r="P201" s="105">
        <f t="shared" si="31"/>
        <v>25000000</v>
      </c>
      <c r="Q201" s="106">
        <f t="shared" si="1"/>
        <v>100</v>
      </c>
      <c r="R201" s="106"/>
      <c r="S201" s="50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</row>
    <row r="202" spans="1:30" s="45" customFormat="1">
      <c r="A202" s="153"/>
      <c r="B202" s="65"/>
      <c r="C202" s="137"/>
      <c r="D202" s="160" t="s">
        <v>29</v>
      </c>
      <c r="E202" s="160"/>
      <c r="F202" s="160"/>
      <c r="G202" s="32">
        <v>160000000</v>
      </c>
      <c r="H202" s="190" t="s">
        <v>365</v>
      </c>
      <c r="I202" s="108"/>
      <c r="J202" s="208"/>
      <c r="K202" s="245">
        <v>25878000</v>
      </c>
      <c r="L202" s="228"/>
      <c r="M202" s="256">
        <f t="shared" si="23"/>
        <v>16.173750000000002</v>
      </c>
      <c r="N202" s="108"/>
      <c r="O202" s="253">
        <f t="shared" si="20"/>
        <v>83.826250000000002</v>
      </c>
      <c r="P202" s="105">
        <f t="shared" si="31"/>
        <v>134122000</v>
      </c>
      <c r="Q202" s="106">
        <f t="shared" si="1"/>
        <v>83.826250000000002</v>
      </c>
      <c r="R202" s="106"/>
      <c r="S202" s="50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</row>
    <row r="203" spans="1:30" s="45" customFormat="1">
      <c r="A203" s="153"/>
      <c r="B203" s="65"/>
      <c r="C203" s="137"/>
      <c r="D203" s="160"/>
      <c r="E203" s="160"/>
      <c r="F203" s="160"/>
      <c r="G203" s="32"/>
      <c r="H203" s="190" t="s">
        <v>365</v>
      </c>
      <c r="I203" s="108"/>
      <c r="J203" s="208"/>
      <c r="K203" s="245"/>
      <c r="L203" s="228"/>
      <c r="M203" s="256"/>
      <c r="N203" s="108"/>
      <c r="O203" s="253"/>
      <c r="P203" s="105">
        <f t="shared" si="7"/>
        <v>0</v>
      </c>
      <c r="Q203" s="106"/>
      <c r="R203" s="106"/>
      <c r="S203" s="50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</row>
    <row r="204" spans="1:30" s="45" customFormat="1">
      <c r="A204" s="153">
        <v>41</v>
      </c>
      <c r="B204" s="65" t="s">
        <v>226</v>
      </c>
      <c r="C204" s="137" t="s">
        <v>225</v>
      </c>
      <c r="D204" s="36"/>
      <c r="E204" s="36"/>
      <c r="F204" s="36"/>
      <c r="G204" s="32">
        <f>SUM(G205:G209)</f>
        <v>1000000000</v>
      </c>
      <c r="H204" s="190" t="s">
        <v>365</v>
      </c>
      <c r="I204" s="108"/>
      <c r="J204" s="208"/>
      <c r="K204" s="245">
        <f>SUM(K205:K209)</f>
        <v>16202000</v>
      </c>
      <c r="L204" s="228"/>
      <c r="M204" s="256">
        <f t="shared" si="23"/>
        <v>1.6202000000000001</v>
      </c>
      <c r="N204" s="108"/>
      <c r="O204" s="253">
        <f t="shared" si="20"/>
        <v>98.379799999999989</v>
      </c>
      <c r="P204" s="105">
        <f>SUM(P205:P209)</f>
        <v>983798000</v>
      </c>
      <c r="Q204" s="106">
        <f t="shared" si="1"/>
        <v>98.379799999999989</v>
      </c>
      <c r="R204" s="106"/>
      <c r="S204" s="50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</row>
    <row r="205" spans="1:30" s="45" customFormat="1">
      <c r="A205" s="153"/>
      <c r="B205" s="65"/>
      <c r="C205" s="137">
        <v>1</v>
      </c>
      <c r="D205" s="160" t="s">
        <v>227</v>
      </c>
      <c r="E205" s="160"/>
      <c r="F205" s="160"/>
      <c r="G205" s="32">
        <v>450000000</v>
      </c>
      <c r="H205" s="190" t="s">
        <v>365</v>
      </c>
      <c r="I205" s="108"/>
      <c r="J205" s="208"/>
      <c r="K205" s="245"/>
      <c r="L205" s="228"/>
      <c r="M205" s="256">
        <f t="shared" si="23"/>
        <v>0</v>
      </c>
      <c r="N205" s="108"/>
      <c r="O205" s="253">
        <f t="shared" si="20"/>
        <v>100</v>
      </c>
      <c r="P205" s="105">
        <f>G205-K205</f>
        <v>450000000</v>
      </c>
      <c r="Q205" s="106">
        <f t="shared" si="1"/>
        <v>100</v>
      </c>
      <c r="R205" s="106"/>
      <c r="S205" s="50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</row>
    <row r="206" spans="1:30" s="45" customFormat="1">
      <c r="A206" s="153"/>
      <c r="B206" s="65"/>
      <c r="C206" s="137"/>
      <c r="D206" s="160" t="s">
        <v>230</v>
      </c>
      <c r="E206" s="160"/>
      <c r="F206" s="160"/>
      <c r="G206" s="32">
        <v>50000000</v>
      </c>
      <c r="H206" s="190" t="s">
        <v>365</v>
      </c>
      <c r="I206" s="108"/>
      <c r="J206" s="208"/>
      <c r="K206" s="245"/>
      <c r="L206" s="228"/>
      <c r="M206" s="256">
        <f t="shared" si="23"/>
        <v>0</v>
      </c>
      <c r="N206" s="108"/>
      <c r="O206" s="253">
        <f t="shared" si="20"/>
        <v>100</v>
      </c>
      <c r="P206" s="105">
        <f t="shared" ref="P206:P209" si="32">G206-K206</f>
        <v>50000000</v>
      </c>
      <c r="Q206" s="106">
        <f t="shared" si="1"/>
        <v>100</v>
      </c>
      <c r="R206" s="106"/>
      <c r="S206" s="50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</row>
    <row r="207" spans="1:30" s="45" customFormat="1">
      <c r="A207" s="153"/>
      <c r="B207" s="65"/>
      <c r="C207" s="137">
        <v>2</v>
      </c>
      <c r="D207" s="160" t="s">
        <v>228</v>
      </c>
      <c r="E207" s="160"/>
      <c r="F207" s="160"/>
      <c r="G207" s="32">
        <v>400000000</v>
      </c>
      <c r="H207" s="190" t="s">
        <v>365</v>
      </c>
      <c r="I207" s="108"/>
      <c r="J207" s="208"/>
      <c r="K207" s="245"/>
      <c r="L207" s="228"/>
      <c r="M207" s="256">
        <f t="shared" si="23"/>
        <v>0</v>
      </c>
      <c r="N207" s="108"/>
      <c r="O207" s="253">
        <f t="shared" si="20"/>
        <v>100</v>
      </c>
      <c r="P207" s="105">
        <f t="shared" si="32"/>
        <v>400000000</v>
      </c>
      <c r="Q207" s="106">
        <f t="shared" si="1"/>
        <v>100</v>
      </c>
      <c r="R207" s="106"/>
      <c r="S207" s="50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</row>
    <row r="208" spans="1:30" s="45" customFormat="1">
      <c r="A208" s="153"/>
      <c r="B208" s="65"/>
      <c r="C208" s="137"/>
      <c r="D208" s="160" t="s">
        <v>229</v>
      </c>
      <c r="E208" s="160"/>
      <c r="F208" s="160"/>
      <c r="G208" s="32">
        <v>50000000</v>
      </c>
      <c r="H208" s="190" t="s">
        <v>365</v>
      </c>
      <c r="I208" s="108"/>
      <c r="J208" s="208"/>
      <c r="K208" s="245"/>
      <c r="L208" s="228"/>
      <c r="M208" s="256">
        <f t="shared" si="23"/>
        <v>0</v>
      </c>
      <c r="N208" s="108"/>
      <c r="O208" s="253">
        <f t="shared" si="20"/>
        <v>100</v>
      </c>
      <c r="P208" s="105">
        <f t="shared" si="32"/>
        <v>50000000</v>
      </c>
      <c r="Q208" s="106">
        <f t="shared" si="1"/>
        <v>100</v>
      </c>
      <c r="R208" s="106"/>
      <c r="S208" s="50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</row>
    <row r="209" spans="1:30" s="45" customFormat="1">
      <c r="A209" s="153"/>
      <c r="B209" s="65"/>
      <c r="C209" s="137"/>
      <c r="D209" s="160" t="s">
        <v>29</v>
      </c>
      <c r="E209" s="160"/>
      <c r="F209" s="160"/>
      <c r="G209" s="32">
        <v>50000000</v>
      </c>
      <c r="H209" s="190" t="s">
        <v>365</v>
      </c>
      <c r="I209" s="108"/>
      <c r="J209" s="208"/>
      <c r="K209" s="245">
        <v>16202000</v>
      </c>
      <c r="L209" s="228"/>
      <c r="M209" s="256">
        <f t="shared" si="23"/>
        <v>32.403999999999996</v>
      </c>
      <c r="N209" s="108"/>
      <c r="O209" s="253">
        <f t="shared" ref="O209:O272" si="33">P209/G209*100</f>
        <v>67.596000000000004</v>
      </c>
      <c r="P209" s="105">
        <f t="shared" si="32"/>
        <v>33798000</v>
      </c>
      <c r="Q209" s="106">
        <f t="shared" si="1"/>
        <v>67.596000000000004</v>
      </c>
      <c r="R209" s="106"/>
      <c r="S209" s="50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</row>
    <row r="210" spans="1:30" s="45" customFormat="1">
      <c r="A210" s="153"/>
      <c r="B210" s="65"/>
      <c r="C210" s="137"/>
      <c r="D210" s="160"/>
      <c r="E210" s="160"/>
      <c r="F210" s="160"/>
      <c r="G210" s="32"/>
      <c r="H210" s="190"/>
      <c r="I210" s="108"/>
      <c r="J210" s="208"/>
      <c r="K210" s="245"/>
      <c r="L210" s="228"/>
      <c r="M210" s="256"/>
      <c r="N210" s="108"/>
      <c r="O210" s="253"/>
      <c r="P210" s="105">
        <f t="shared" si="7"/>
        <v>0</v>
      </c>
      <c r="Q210" s="106"/>
      <c r="R210" s="106"/>
      <c r="S210" s="50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</row>
    <row r="211" spans="1:30" s="45" customFormat="1">
      <c r="A211" s="153">
        <v>42</v>
      </c>
      <c r="B211" s="65" t="s">
        <v>234</v>
      </c>
      <c r="C211" s="137" t="s">
        <v>231</v>
      </c>
      <c r="D211" s="36"/>
      <c r="E211" s="36"/>
      <c r="F211" s="36"/>
      <c r="G211" s="32">
        <f>SUM(G212:G213)</f>
        <v>125000000</v>
      </c>
      <c r="H211" s="190" t="s">
        <v>365</v>
      </c>
      <c r="I211" s="108"/>
      <c r="J211" s="208"/>
      <c r="K211" s="245">
        <f>SUM(K212:K213)</f>
        <v>16059000</v>
      </c>
      <c r="L211" s="228"/>
      <c r="M211" s="256">
        <f t="shared" si="23"/>
        <v>12.847200000000001</v>
      </c>
      <c r="N211" s="108"/>
      <c r="O211" s="253">
        <f t="shared" si="33"/>
        <v>87.152799999999999</v>
      </c>
      <c r="P211" s="105">
        <f>SUM(P212:P213)</f>
        <v>108941000</v>
      </c>
      <c r="Q211" s="106">
        <f t="shared" si="1"/>
        <v>87.152799999999999</v>
      </c>
      <c r="R211" s="106"/>
      <c r="S211" s="50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</row>
    <row r="212" spans="1:30" s="45" customFormat="1">
      <c r="A212" s="153"/>
      <c r="B212" s="65"/>
      <c r="C212" s="137"/>
      <c r="D212" s="160" t="s">
        <v>232</v>
      </c>
      <c r="E212" s="160"/>
      <c r="F212" s="160"/>
      <c r="G212" s="32">
        <v>100000000</v>
      </c>
      <c r="H212" s="190" t="s">
        <v>365</v>
      </c>
      <c r="I212" s="108"/>
      <c r="J212" s="208"/>
      <c r="K212" s="245"/>
      <c r="L212" s="228"/>
      <c r="M212" s="256">
        <f t="shared" si="23"/>
        <v>0</v>
      </c>
      <c r="N212" s="108"/>
      <c r="O212" s="253">
        <f t="shared" si="33"/>
        <v>100</v>
      </c>
      <c r="P212" s="105">
        <f>G212-K212</f>
        <v>100000000</v>
      </c>
      <c r="Q212" s="106">
        <f t="shared" si="1"/>
        <v>100</v>
      </c>
      <c r="R212" s="106"/>
      <c r="S212" s="50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</row>
    <row r="213" spans="1:30" s="45" customFormat="1">
      <c r="A213" s="153"/>
      <c r="B213" s="65"/>
      <c r="C213" s="137"/>
      <c r="D213" s="160" t="s">
        <v>29</v>
      </c>
      <c r="E213" s="160"/>
      <c r="F213" s="160"/>
      <c r="G213" s="32">
        <v>25000000</v>
      </c>
      <c r="H213" s="190" t="s">
        <v>365</v>
      </c>
      <c r="I213" s="108"/>
      <c r="J213" s="208"/>
      <c r="K213" s="245">
        <v>16059000</v>
      </c>
      <c r="L213" s="228"/>
      <c r="M213" s="256"/>
      <c r="N213" s="108"/>
      <c r="O213" s="253">
        <f t="shared" si="33"/>
        <v>35.764000000000003</v>
      </c>
      <c r="P213" s="105">
        <f>G213-K213</f>
        <v>8941000</v>
      </c>
      <c r="Q213" s="106">
        <f t="shared" si="1"/>
        <v>35.764000000000003</v>
      </c>
      <c r="R213" s="106"/>
      <c r="S213" s="50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</row>
    <row r="214" spans="1:30" s="45" customFormat="1">
      <c r="A214" s="153"/>
      <c r="B214" s="65"/>
      <c r="C214" s="137"/>
      <c r="D214" s="160"/>
      <c r="E214" s="160"/>
      <c r="F214" s="160"/>
      <c r="G214" s="32"/>
      <c r="H214" s="190" t="s">
        <v>365</v>
      </c>
      <c r="I214" s="108"/>
      <c r="J214" s="208"/>
      <c r="K214" s="245"/>
      <c r="L214" s="228"/>
      <c r="M214" s="256"/>
      <c r="N214" s="108"/>
      <c r="O214" s="253"/>
      <c r="P214" s="105">
        <f t="shared" si="7"/>
        <v>0</v>
      </c>
      <c r="Q214" s="106"/>
      <c r="R214" s="106"/>
      <c r="S214" s="50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</row>
    <row r="215" spans="1:30" s="45" customFormat="1">
      <c r="A215" s="153">
        <v>43</v>
      </c>
      <c r="B215" s="65" t="s">
        <v>235</v>
      </c>
      <c r="C215" s="137" t="s">
        <v>233</v>
      </c>
      <c r="D215" s="36"/>
      <c r="E215" s="36"/>
      <c r="F215" s="36"/>
      <c r="G215" s="32">
        <v>300000000</v>
      </c>
      <c r="H215" s="190" t="s">
        <v>365</v>
      </c>
      <c r="I215" s="108"/>
      <c r="J215" s="208"/>
      <c r="K215" s="245">
        <v>82182000</v>
      </c>
      <c r="L215" s="228"/>
      <c r="M215" s="256">
        <f t="shared" si="23"/>
        <v>27.394000000000002</v>
      </c>
      <c r="N215" s="108"/>
      <c r="O215" s="253">
        <f t="shared" si="33"/>
        <v>72.606000000000009</v>
      </c>
      <c r="P215" s="105">
        <f>G215-K215</f>
        <v>217818000</v>
      </c>
      <c r="Q215" s="106">
        <f t="shared" si="1"/>
        <v>72.606000000000009</v>
      </c>
      <c r="R215" s="106"/>
      <c r="S215" s="50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</row>
    <row r="216" spans="1:30" s="45" customFormat="1">
      <c r="A216" s="153">
        <v>44</v>
      </c>
      <c r="B216" s="65" t="s">
        <v>237</v>
      </c>
      <c r="C216" s="137" t="s">
        <v>236</v>
      </c>
      <c r="D216" s="36"/>
      <c r="E216" s="36"/>
      <c r="F216" s="36"/>
      <c r="G216" s="32">
        <f>SUM(G217:G219)</f>
        <v>500000000</v>
      </c>
      <c r="H216" s="190" t="s">
        <v>365</v>
      </c>
      <c r="I216" s="108"/>
      <c r="J216" s="208"/>
      <c r="K216" s="245">
        <f>SUM(K217:K219)</f>
        <v>117009000</v>
      </c>
      <c r="L216" s="228"/>
      <c r="M216" s="256">
        <f t="shared" si="23"/>
        <v>23.401800000000001</v>
      </c>
      <c r="N216" s="108"/>
      <c r="O216" s="253">
        <f t="shared" si="33"/>
        <v>76.598200000000006</v>
      </c>
      <c r="P216" s="105">
        <f>SUM(P217:P219)</f>
        <v>382991000</v>
      </c>
      <c r="Q216" s="106">
        <f t="shared" si="1"/>
        <v>76.598200000000006</v>
      </c>
      <c r="R216" s="106"/>
      <c r="S216" s="50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</row>
    <row r="217" spans="1:30" s="45" customFormat="1">
      <c r="A217" s="153"/>
      <c r="B217" s="65"/>
      <c r="C217" s="137">
        <v>1</v>
      </c>
      <c r="D217" s="160" t="s">
        <v>238</v>
      </c>
      <c r="E217" s="160"/>
      <c r="F217" s="160"/>
      <c r="G217" s="32">
        <v>285980000</v>
      </c>
      <c r="H217" s="190" t="s">
        <v>365</v>
      </c>
      <c r="I217" s="108"/>
      <c r="J217" s="208"/>
      <c r="K217" s="245"/>
      <c r="L217" s="228"/>
      <c r="M217" s="256">
        <f t="shared" si="23"/>
        <v>0</v>
      </c>
      <c r="N217" s="108"/>
      <c r="O217" s="253">
        <f t="shared" si="33"/>
        <v>100</v>
      </c>
      <c r="P217" s="105">
        <f>G217-K217</f>
        <v>285980000</v>
      </c>
      <c r="Q217" s="106">
        <f t="shared" si="1"/>
        <v>100</v>
      </c>
      <c r="R217" s="106"/>
      <c r="S217" s="50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</row>
    <row r="218" spans="1:30" s="45" customFormat="1">
      <c r="A218" s="153"/>
      <c r="B218" s="65"/>
      <c r="C218" s="137">
        <v>2</v>
      </c>
      <c r="D218" s="160" t="s">
        <v>239</v>
      </c>
      <c r="E218" s="160"/>
      <c r="F218" s="160"/>
      <c r="G218" s="32">
        <v>100000000</v>
      </c>
      <c r="H218" s="190" t="s">
        <v>365</v>
      </c>
      <c r="I218" s="108"/>
      <c r="J218" s="208"/>
      <c r="K218" s="245">
        <v>99400000</v>
      </c>
      <c r="L218" s="228"/>
      <c r="M218" s="256">
        <f t="shared" si="23"/>
        <v>99.4</v>
      </c>
      <c r="N218" s="108"/>
      <c r="O218" s="253">
        <f t="shared" si="33"/>
        <v>0.6</v>
      </c>
      <c r="P218" s="105">
        <f t="shared" ref="P218:P219" si="34">G218-K218</f>
        <v>600000</v>
      </c>
      <c r="Q218" s="106">
        <f t="shared" si="1"/>
        <v>0.6</v>
      </c>
      <c r="R218" s="106"/>
      <c r="S218" s="50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</row>
    <row r="219" spans="1:30" s="45" customFormat="1">
      <c r="A219" s="153"/>
      <c r="B219" s="65"/>
      <c r="C219" s="137"/>
      <c r="D219" s="160" t="s">
        <v>29</v>
      </c>
      <c r="E219" s="160"/>
      <c r="F219" s="160"/>
      <c r="G219" s="32">
        <v>114020000</v>
      </c>
      <c r="H219" s="190" t="s">
        <v>365</v>
      </c>
      <c r="I219" s="108"/>
      <c r="J219" s="208"/>
      <c r="K219" s="245">
        <v>17609000</v>
      </c>
      <c r="L219" s="228"/>
      <c r="M219" s="256">
        <f t="shared" si="23"/>
        <v>15.443781792667954</v>
      </c>
      <c r="N219" s="108"/>
      <c r="O219" s="253">
        <f t="shared" si="33"/>
        <v>84.556218207332051</v>
      </c>
      <c r="P219" s="105">
        <f t="shared" si="34"/>
        <v>96411000</v>
      </c>
      <c r="Q219" s="106">
        <f t="shared" si="1"/>
        <v>84.556218207332051</v>
      </c>
      <c r="R219" s="106"/>
      <c r="S219" s="50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</row>
    <row r="220" spans="1:30" s="45" customFormat="1">
      <c r="A220" s="153"/>
      <c r="B220" s="65"/>
      <c r="C220" s="137"/>
      <c r="D220" s="160"/>
      <c r="E220" s="160"/>
      <c r="F220" s="160"/>
      <c r="G220" s="32"/>
      <c r="H220" s="190"/>
      <c r="I220" s="108"/>
      <c r="J220" s="208"/>
      <c r="K220" s="245"/>
      <c r="L220" s="228"/>
      <c r="M220" s="256"/>
      <c r="N220" s="108"/>
      <c r="O220" s="253"/>
      <c r="P220" s="105">
        <f t="shared" si="7"/>
        <v>0</v>
      </c>
      <c r="Q220" s="106"/>
      <c r="R220" s="106"/>
      <c r="S220" s="50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</row>
    <row r="221" spans="1:30" s="45" customFormat="1">
      <c r="A221" s="153">
        <v>45</v>
      </c>
      <c r="B221" s="65" t="s">
        <v>241</v>
      </c>
      <c r="C221" s="137" t="s">
        <v>240</v>
      </c>
      <c r="D221" s="36"/>
      <c r="E221" s="36"/>
      <c r="F221" s="36"/>
      <c r="G221" s="32">
        <f>SUM(G222:G228)</f>
        <v>2500000000</v>
      </c>
      <c r="H221" s="190" t="s">
        <v>365</v>
      </c>
      <c r="I221" s="108"/>
      <c r="J221" s="208"/>
      <c r="K221" s="245">
        <f>SUM(K222:K228)</f>
        <v>4424000</v>
      </c>
      <c r="L221" s="228"/>
      <c r="M221" s="256">
        <f t="shared" si="23"/>
        <v>0.17696000000000001</v>
      </c>
      <c r="N221" s="108"/>
      <c r="O221" s="253">
        <f t="shared" si="33"/>
        <v>99.823039999999992</v>
      </c>
      <c r="P221" s="105">
        <f>SUM(P222:P228)</f>
        <v>2495576000</v>
      </c>
      <c r="Q221" s="106">
        <f t="shared" si="1"/>
        <v>99.823039999999992</v>
      </c>
      <c r="R221" s="106"/>
      <c r="S221" s="50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</row>
    <row r="222" spans="1:30" s="45" customFormat="1">
      <c r="A222" s="153"/>
      <c r="B222" s="65"/>
      <c r="C222" s="137">
        <v>1</v>
      </c>
      <c r="D222" s="160" t="s">
        <v>242</v>
      </c>
      <c r="E222" s="36"/>
      <c r="F222" s="36"/>
      <c r="G222" s="32">
        <v>433050000</v>
      </c>
      <c r="H222" s="190" t="s">
        <v>365</v>
      </c>
      <c r="I222" s="108"/>
      <c r="J222" s="208"/>
      <c r="K222" s="245"/>
      <c r="L222" s="228"/>
      <c r="M222" s="256">
        <f t="shared" si="23"/>
        <v>0</v>
      </c>
      <c r="N222" s="108"/>
      <c r="O222" s="253">
        <f t="shared" si="33"/>
        <v>100</v>
      </c>
      <c r="P222" s="105">
        <f>G222-K222</f>
        <v>433050000</v>
      </c>
      <c r="Q222" s="106">
        <f t="shared" si="1"/>
        <v>100</v>
      </c>
      <c r="R222" s="106"/>
      <c r="S222" s="50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</row>
    <row r="223" spans="1:30" s="45" customFormat="1">
      <c r="A223" s="153"/>
      <c r="B223" s="65"/>
      <c r="C223" s="137"/>
      <c r="D223" s="160" t="s">
        <v>243</v>
      </c>
      <c r="E223" s="36"/>
      <c r="F223" s="36"/>
      <c r="G223" s="32">
        <v>50000000</v>
      </c>
      <c r="H223" s="190" t="s">
        <v>365</v>
      </c>
      <c r="I223" s="108"/>
      <c r="J223" s="208"/>
      <c r="K223" s="245"/>
      <c r="L223" s="228"/>
      <c r="M223" s="256">
        <f t="shared" si="23"/>
        <v>0</v>
      </c>
      <c r="N223" s="108"/>
      <c r="O223" s="253">
        <f t="shared" si="33"/>
        <v>100</v>
      </c>
      <c r="P223" s="105">
        <f t="shared" ref="P223:P228" si="35">G223-K223</f>
        <v>50000000</v>
      </c>
      <c r="Q223" s="106">
        <f t="shared" si="1"/>
        <v>100</v>
      </c>
      <c r="R223" s="106"/>
      <c r="S223" s="50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</row>
    <row r="224" spans="1:30" s="45" customFormat="1">
      <c r="A224" s="31"/>
      <c r="B224" s="65"/>
      <c r="C224" s="137">
        <v>2</v>
      </c>
      <c r="D224" s="160" t="s">
        <v>247</v>
      </c>
      <c r="E224" s="129"/>
      <c r="F224" s="129"/>
      <c r="G224" s="32">
        <v>923050000</v>
      </c>
      <c r="H224" s="190" t="s">
        <v>365</v>
      </c>
      <c r="I224" s="108"/>
      <c r="J224" s="208"/>
      <c r="K224" s="245"/>
      <c r="L224" s="228"/>
      <c r="M224" s="256">
        <f t="shared" si="23"/>
        <v>0</v>
      </c>
      <c r="N224" s="108"/>
      <c r="O224" s="253">
        <f t="shared" si="33"/>
        <v>100</v>
      </c>
      <c r="P224" s="105">
        <f t="shared" si="35"/>
        <v>923050000</v>
      </c>
      <c r="Q224" s="106">
        <f t="shared" si="1"/>
        <v>100</v>
      </c>
      <c r="R224" s="106"/>
      <c r="S224" s="50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</row>
    <row r="225" spans="1:30" s="45" customFormat="1">
      <c r="A225" s="31"/>
      <c r="B225" s="65"/>
      <c r="C225" s="137"/>
      <c r="D225" s="160" t="s">
        <v>244</v>
      </c>
      <c r="E225" s="160"/>
      <c r="F225" s="160"/>
      <c r="G225" s="32">
        <v>70000000</v>
      </c>
      <c r="H225" s="190" t="s">
        <v>365</v>
      </c>
      <c r="I225" s="108"/>
      <c r="J225" s="208"/>
      <c r="K225" s="245"/>
      <c r="L225" s="228"/>
      <c r="M225" s="256">
        <f t="shared" ref="M225:M288" si="36">K225/G225*100</f>
        <v>0</v>
      </c>
      <c r="N225" s="108"/>
      <c r="O225" s="253">
        <f t="shared" si="33"/>
        <v>100</v>
      </c>
      <c r="P225" s="105">
        <f t="shared" si="35"/>
        <v>70000000</v>
      </c>
      <c r="Q225" s="106">
        <f t="shared" si="1"/>
        <v>100</v>
      </c>
      <c r="R225" s="106"/>
      <c r="S225" s="50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</row>
    <row r="226" spans="1:30" s="45" customFormat="1">
      <c r="A226" s="31"/>
      <c r="B226" s="65"/>
      <c r="C226" s="137">
        <v>3</v>
      </c>
      <c r="D226" s="160" t="s">
        <v>245</v>
      </c>
      <c r="E226" s="160"/>
      <c r="F226" s="160"/>
      <c r="G226" s="32">
        <v>923050000</v>
      </c>
      <c r="H226" s="190" t="s">
        <v>365</v>
      </c>
      <c r="I226" s="108"/>
      <c r="J226" s="208"/>
      <c r="K226" s="245"/>
      <c r="L226" s="228"/>
      <c r="M226" s="256">
        <f t="shared" si="36"/>
        <v>0</v>
      </c>
      <c r="N226" s="108"/>
      <c r="O226" s="253">
        <f t="shared" si="33"/>
        <v>100</v>
      </c>
      <c r="P226" s="105">
        <f t="shared" si="35"/>
        <v>923050000</v>
      </c>
      <c r="Q226" s="106">
        <f t="shared" si="1"/>
        <v>100</v>
      </c>
      <c r="R226" s="106"/>
      <c r="S226" s="50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</row>
    <row r="227" spans="1:30" s="45" customFormat="1" ht="25.5">
      <c r="A227" s="31"/>
      <c r="B227" s="65"/>
      <c r="C227" s="137"/>
      <c r="D227" s="160" t="s">
        <v>246</v>
      </c>
      <c r="E227" s="160"/>
      <c r="F227" s="160"/>
      <c r="G227" s="32">
        <v>70000000</v>
      </c>
      <c r="H227" s="190" t="s">
        <v>365</v>
      </c>
      <c r="I227" s="108"/>
      <c r="J227" s="208"/>
      <c r="K227" s="245"/>
      <c r="L227" s="228"/>
      <c r="M227" s="256">
        <f t="shared" si="36"/>
        <v>0</v>
      </c>
      <c r="N227" s="108"/>
      <c r="O227" s="253">
        <f t="shared" si="33"/>
        <v>100</v>
      </c>
      <c r="P227" s="105">
        <f t="shared" si="35"/>
        <v>70000000</v>
      </c>
      <c r="Q227" s="106">
        <f t="shared" si="1"/>
        <v>100</v>
      </c>
      <c r="R227" s="106"/>
      <c r="S227" s="50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</row>
    <row r="228" spans="1:30" s="45" customFormat="1">
      <c r="A228" s="31"/>
      <c r="B228" s="65"/>
      <c r="C228" s="137"/>
      <c r="D228" s="160" t="s">
        <v>29</v>
      </c>
      <c r="E228" s="160"/>
      <c r="F228" s="160"/>
      <c r="G228" s="32">
        <v>30850000</v>
      </c>
      <c r="H228" s="190" t="s">
        <v>365</v>
      </c>
      <c r="I228" s="108"/>
      <c r="J228" s="208"/>
      <c r="K228" s="245">
        <v>4424000</v>
      </c>
      <c r="L228" s="228"/>
      <c r="M228" s="256">
        <f t="shared" si="36"/>
        <v>14.34035656401945</v>
      </c>
      <c r="N228" s="108"/>
      <c r="O228" s="253">
        <f t="shared" si="33"/>
        <v>85.659643435980541</v>
      </c>
      <c r="P228" s="105">
        <f t="shared" si="35"/>
        <v>26426000</v>
      </c>
      <c r="Q228" s="106">
        <f t="shared" si="1"/>
        <v>85.659643435980541</v>
      </c>
      <c r="R228" s="106"/>
      <c r="S228" s="50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</row>
    <row r="229" spans="1:30" s="45" customFormat="1">
      <c r="A229" s="31"/>
      <c r="B229" s="65"/>
      <c r="C229" s="137"/>
      <c r="D229" s="182"/>
      <c r="E229" s="182"/>
      <c r="F229" s="182"/>
      <c r="G229" s="32"/>
      <c r="H229" s="190"/>
      <c r="I229" s="108"/>
      <c r="J229" s="208"/>
      <c r="K229" s="245"/>
      <c r="L229" s="228"/>
      <c r="M229" s="256"/>
      <c r="N229" s="108"/>
      <c r="O229" s="253"/>
      <c r="P229" s="105">
        <f t="shared" si="7"/>
        <v>0</v>
      </c>
      <c r="Q229" s="106"/>
      <c r="R229" s="106"/>
      <c r="S229" s="50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</row>
    <row r="230" spans="1:30" s="45" customFormat="1">
      <c r="A230" s="31">
        <v>46</v>
      </c>
      <c r="B230" s="65" t="s">
        <v>340</v>
      </c>
      <c r="C230" s="266" t="s">
        <v>339</v>
      </c>
      <c r="D230" s="267"/>
      <c r="E230" s="182"/>
      <c r="F230" s="182"/>
      <c r="G230" s="32">
        <f>SUM(G231:G239)</f>
        <v>13025000000</v>
      </c>
      <c r="H230" s="190" t="s">
        <v>366</v>
      </c>
      <c r="I230" s="108"/>
      <c r="J230" s="208"/>
      <c r="K230" s="245"/>
      <c r="L230" s="228"/>
      <c r="M230" s="256">
        <f t="shared" si="36"/>
        <v>0</v>
      </c>
      <c r="N230" s="108"/>
      <c r="O230" s="253">
        <f t="shared" si="33"/>
        <v>100</v>
      </c>
      <c r="P230" s="105">
        <f>SUM(P231:P239)</f>
        <v>13025000000</v>
      </c>
      <c r="Q230" s="106">
        <f t="shared" si="1"/>
        <v>100</v>
      </c>
      <c r="R230" s="106"/>
      <c r="S230" s="50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</row>
    <row r="231" spans="1:30" s="45" customFormat="1">
      <c r="A231" s="31"/>
      <c r="B231" s="65"/>
      <c r="C231" s="137">
        <v>1</v>
      </c>
      <c r="D231" s="182" t="s">
        <v>341</v>
      </c>
      <c r="E231" s="182"/>
      <c r="F231" s="182"/>
      <c r="G231" s="32">
        <v>9639720000</v>
      </c>
      <c r="H231" s="190" t="s">
        <v>366</v>
      </c>
      <c r="I231" s="108"/>
      <c r="J231" s="208"/>
      <c r="K231" s="245"/>
      <c r="L231" s="228"/>
      <c r="M231" s="256">
        <f t="shared" si="36"/>
        <v>0</v>
      </c>
      <c r="N231" s="108"/>
      <c r="O231" s="253">
        <f t="shared" si="33"/>
        <v>100</v>
      </c>
      <c r="P231" s="105">
        <f>G231-K231</f>
        <v>9639720000</v>
      </c>
      <c r="Q231" s="106">
        <f t="shared" si="1"/>
        <v>100</v>
      </c>
      <c r="R231" s="106"/>
      <c r="S231" s="50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</row>
    <row r="232" spans="1:30" s="45" customFormat="1">
      <c r="A232" s="31"/>
      <c r="B232" s="65"/>
      <c r="C232" s="137"/>
      <c r="D232" s="182" t="s">
        <v>342</v>
      </c>
      <c r="E232" s="182"/>
      <c r="F232" s="182"/>
      <c r="G232" s="32">
        <v>350000000</v>
      </c>
      <c r="H232" s="190" t="s">
        <v>366</v>
      </c>
      <c r="I232" s="108"/>
      <c r="J232" s="208"/>
      <c r="K232" s="245"/>
      <c r="L232" s="228"/>
      <c r="M232" s="256">
        <f t="shared" si="36"/>
        <v>0</v>
      </c>
      <c r="N232" s="108"/>
      <c r="O232" s="253">
        <f t="shared" si="33"/>
        <v>100</v>
      </c>
      <c r="P232" s="105">
        <f t="shared" ref="P232:P239" si="37">G232-K232</f>
        <v>350000000</v>
      </c>
      <c r="Q232" s="106">
        <f t="shared" si="1"/>
        <v>100</v>
      </c>
      <c r="R232" s="106"/>
      <c r="S232" s="50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</row>
    <row r="233" spans="1:30" s="45" customFormat="1">
      <c r="A233" s="31"/>
      <c r="B233" s="65"/>
      <c r="C233" s="137">
        <v>2</v>
      </c>
      <c r="D233" s="182" t="s">
        <v>343</v>
      </c>
      <c r="E233" s="182"/>
      <c r="F233" s="182"/>
      <c r="G233" s="32">
        <v>733050000</v>
      </c>
      <c r="H233" s="190" t="s">
        <v>366</v>
      </c>
      <c r="I233" s="108"/>
      <c r="J233" s="208"/>
      <c r="K233" s="245"/>
      <c r="L233" s="228"/>
      <c r="M233" s="256">
        <f t="shared" si="36"/>
        <v>0</v>
      </c>
      <c r="N233" s="108"/>
      <c r="O233" s="253">
        <f t="shared" si="33"/>
        <v>100</v>
      </c>
      <c r="P233" s="105">
        <f t="shared" si="37"/>
        <v>733050000</v>
      </c>
      <c r="Q233" s="106">
        <f t="shared" si="1"/>
        <v>100</v>
      </c>
      <c r="R233" s="106"/>
      <c r="S233" s="50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</row>
    <row r="234" spans="1:30" s="45" customFormat="1">
      <c r="A234" s="31"/>
      <c r="B234" s="65"/>
      <c r="C234" s="137"/>
      <c r="D234" s="182" t="s">
        <v>344</v>
      </c>
      <c r="E234" s="182"/>
      <c r="F234" s="182"/>
      <c r="G234" s="32">
        <v>60000000</v>
      </c>
      <c r="H234" s="190" t="s">
        <v>366</v>
      </c>
      <c r="I234" s="108"/>
      <c r="J234" s="208"/>
      <c r="K234" s="245"/>
      <c r="L234" s="228"/>
      <c r="M234" s="256">
        <f t="shared" si="36"/>
        <v>0</v>
      </c>
      <c r="N234" s="108"/>
      <c r="O234" s="253">
        <f t="shared" si="33"/>
        <v>100</v>
      </c>
      <c r="P234" s="105">
        <f t="shared" si="37"/>
        <v>60000000</v>
      </c>
      <c r="Q234" s="106">
        <f t="shared" si="1"/>
        <v>100</v>
      </c>
      <c r="R234" s="106"/>
      <c r="S234" s="50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</row>
    <row r="235" spans="1:30" s="45" customFormat="1">
      <c r="A235" s="31"/>
      <c r="B235" s="65"/>
      <c r="C235" s="137">
        <v>3</v>
      </c>
      <c r="D235" s="182" t="s">
        <v>345</v>
      </c>
      <c r="E235" s="182"/>
      <c r="F235" s="182"/>
      <c r="G235" s="32">
        <v>683050000</v>
      </c>
      <c r="H235" s="190" t="s">
        <v>366</v>
      </c>
      <c r="I235" s="108"/>
      <c r="J235" s="208"/>
      <c r="K235" s="245"/>
      <c r="L235" s="228"/>
      <c r="M235" s="256">
        <f t="shared" si="36"/>
        <v>0</v>
      </c>
      <c r="N235" s="108"/>
      <c r="O235" s="253">
        <f t="shared" si="33"/>
        <v>100</v>
      </c>
      <c r="P235" s="105">
        <f t="shared" si="37"/>
        <v>683050000</v>
      </c>
      <c r="Q235" s="106">
        <f t="shared" si="1"/>
        <v>100</v>
      </c>
      <c r="R235" s="106"/>
      <c r="S235" s="50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</row>
    <row r="236" spans="1:30" s="45" customFormat="1">
      <c r="A236" s="31"/>
      <c r="B236" s="65"/>
      <c r="C236" s="137"/>
      <c r="D236" s="182" t="s">
        <v>346</v>
      </c>
      <c r="E236" s="182"/>
      <c r="F236" s="182"/>
      <c r="G236" s="32">
        <v>60000000</v>
      </c>
      <c r="H236" s="190" t="s">
        <v>366</v>
      </c>
      <c r="I236" s="108"/>
      <c r="J236" s="208"/>
      <c r="K236" s="245"/>
      <c r="L236" s="228"/>
      <c r="M236" s="256">
        <f t="shared" si="36"/>
        <v>0</v>
      </c>
      <c r="N236" s="108"/>
      <c r="O236" s="253">
        <f t="shared" si="33"/>
        <v>100</v>
      </c>
      <c r="P236" s="105">
        <f t="shared" si="37"/>
        <v>60000000</v>
      </c>
      <c r="Q236" s="106">
        <f t="shared" si="1"/>
        <v>100</v>
      </c>
      <c r="R236" s="106"/>
      <c r="S236" s="50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</row>
    <row r="237" spans="1:30" s="45" customFormat="1">
      <c r="A237" s="31"/>
      <c r="B237" s="65"/>
      <c r="C237" s="137">
        <v>4</v>
      </c>
      <c r="D237" s="182" t="s">
        <v>347</v>
      </c>
      <c r="E237" s="182"/>
      <c r="F237" s="182"/>
      <c r="G237" s="32">
        <v>1366600000</v>
      </c>
      <c r="H237" s="190" t="s">
        <v>366</v>
      </c>
      <c r="I237" s="108"/>
      <c r="J237" s="208"/>
      <c r="K237" s="245"/>
      <c r="L237" s="228"/>
      <c r="M237" s="256">
        <f t="shared" si="36"/>
        <v>0</v>
      </c>
      <c r="N237" s="108"/>
      <c r="O237" s="253">
        <f t="shared" si="33"/>
        <v>100</v>
      </c>
      <c r="P237" s="105">
        <f t="shared" si="37"/>
        <v>1366600000</v>
      </c>
      <c r="Q237" s="106">
        <f t="shared" si="1"/>
        <v>100</v>
      </c>
      <c r="R237" s="106"/>
      <c r="S237" s="50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</row>
    <row r="238" spans="1:30" s="45" customFormat="1">
      <c r="A238" s="31"/>
      <c r="B238" s="65"/>
      <c r="C238" s="137"/>
      <c r="D238" s="182" t="s">
        <v>348</v>
      </c>
      <c r="E238" s="182"/>
      <c r="F238" s="182"/>
      <c r="G238" s="32">
        <v>100000000</v>
      </c>
      <c r="H238" s="190" t="s">
        <v>366</v>
      </c>
      <c r="I238" s="108"/>
      <c r="J238" s="208"/>
      <c r="K238" s="245"/>
      <c r="L238" s="228"/>
      <c r="M238" s="256">
        <f t="shared" si="36"/>
        <v>0</v>
      </c>
      <c r="N238" s="108"/>
      <c r="O238" s="253">
        <f t="shared" si="33"/>
        <v>100</v>
      </c>
      <c r="P238" s="105">
        <f t="shared" si="37"/>
        <v>100000000</v>
      </c>
      <c r="Q238" s="106">
        <f t="shared" si="1"/>
        <v>100</v>
      </c>
      <c r="R238" s="106"/>
      <c r="S238" s="50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</row>
    <row r="239" spans="1:30" s="45" customFormat="1">
      <c r="A239" s="31"/>
      <c r="B239" s="65"/>
      <c r="C239" s="137"/>
      <c r="D239" s="182" t="s">
        <v>349</v>
      </c>
      <c r="E239" s="182"/>
      <c r="F239" s="182"/>
      <c r="G239" s="32">
        <v>32580000</v>
      </c>
      <c r="H239" s="190" t="s">
        <v>366</v>
      </c>
      <c r="I239" s="108"/>
      <c r="J239" s="208"/>
      <c r="K239" s="245"/>
      <c r="L239" s="228"/>
      <c r="M239" s="256">
        <f t="shared" si="36"/>
        <v>0</v>
      </c>
      <c r="N239" s="108"/>
      <c r="O239" s="253">
        <f t="shared" si="33"/>
        <v>100</v>
      </c>
      <c r="P239" s="105">
        <f t="shared" si="37"/>
        <v>32580000</v>
      </c>
      <c r="Q239" s="106"/>
      <c r="R239" s="106"/>
      <c r="S239" s="50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</row>
    <row r="240" spans="1:30" s="45" customFormat="1" ht="8.1" customHeight="1">
      <c r="A240" s="31"/>
      <c r="B240" s="80"/>
      <c r="C240" s="15"/>
      <c r="D240" s="66"/>
      <c r="E240" s="66"/>
      <c r="F240" s="66"/>
      <c r="G240" s="67"/>
      <c r="H240" s="190"/>
      <c r="I240" s="107"/>
      <c r="J240" s="201"/>
      <c r="K240" s="240"/>
      <c r="L240" s="222"/>
      <c r="M240" s="256"/>
      <c r="N240" s="107"/>
      <c r="O240" s="253"/>
      <c r="P240" s="105">
        <f t="shared" si="7"/>
        <v>0</v>
      </c>
      <c r="Q240" s="106"/>
      <c r="R240" s="106"/>
      <c r="S240" s="50"/>
      <c r="T240" s="68"/>
      <c r="U240" s="68"/>
      <c r="V240" s="68"/>
      <c r="W240" s="68"/>
      <c r="X240" s="68"/>
      <c r="Y240" s="68"/>
      <c r="Z240" s="68"/>
      <c r="AA240" s="68"/>
      <c r="AB240" s="68"/>
    </row>
    <row r="241" spans="1:29" s="59" customFormat="1">
      <c r="A241" s="54">
        <v>8</v>
      </c>
      <c r="B241" s="24" t="s">
        <v>249</v>
      </c>
      <c r="C241" s="76" t="s">
        <v>248</v>
      </c>
      <c r="D241" s="61"/>
      <c r="E241" s="154"/>
      <c r="F241" s="155"/>
      <c r="G241" s="125">
        <f>SUM(G242:G244)</f>
        <v>200000000</v>
      </c>
      <c r="H241" s="125">
        <f t="shared" ref="H241:P241" si="38">SUM(H242:H244)</f>
        <v>0</v>
      </c>
      <c r="I241" s="125">
        <f t="shared" si="38"/>
        <v>0</v>
      </c>
      <c r="J241" s="209">
        <f t="shared" si="38"/>
        <v>0</v>
      </c>
      <c r="K241" s="246">
        <f t="shared" si="38"/>
        <v>47678000</v>
      </c>
      <c r="L241" s="229">
        <f t="shared" si="38"/>
        <v>0</v>
      </c>
      <c r="M241" s="256">
        <f t="shared" si="36"/>
        <v>23.838999999999999</v>
      </c>
      <c r="N241" s="125">
        <f t="shared" si="38"/>
        <v>0</v>
      </c>
      <c r="O241" s="253">
        <f t="shared" si="33"/>
        <v>76.161000000000001</v>
      </c>
      <c r="P241" s="125">
        <f t="shared" si="38"/>
        <v>152322000</v>
      </c>
      <c r="Q241" s="106">
        <f t="shared" si="1"/>
        <v>76.161000000000001</v>
      </c>
      <c r="R241" s="106"/>
      <c r="S241" s="156"/>
    </row>
    <row r="242" spans="1:29" s="59" customFormat="1" ht="28.5" customHeight="1">
      <c r="A242" s="153">
        <v>47</v>
      </c>
      <c r="B242" s="65" t="s">
        <v>250</v>
      </c>
      <c r="C242" s="266" t="s">
        <v>317</v>
      </c>
      <c r="D242" s="267"/>
      <c r="E242" s="36"/>
      <c r="F242" s="37"/>
      <c r="G242" s="32">
        <v>75000000</v>
      </c>
      <c r="H242" s="190" t="s">
        <v>365</v>
      </c>
      <c r="I242" s="108"/>
      <c r="J242" s="208"/>
      <c r="K242" s="245">
        <v>20680000</v>
      </c>
      <c r="L242" s="228"/>
      <c r="M242" s="256">
        <f t="shared" si="36"/>
        <v>27.573333333333334</v>
      </c>
      <c r="N242" s="108"/>
      <c r="O242" s="253">
        <f t="shared" si="33"/>
        <v>72.426666666666662</v>
      </c>
      <c r="P242" s="105">
        <f>G242-K242</f>
        <v>54320000</v>
      </c>
      <c r="Q242" s="106">
        <f t="shared" si="1"/>
        <v>72.426666666666662</v>
      </c>
      <c r="R242" s="106"/>
      <c r="S242" s="50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</row>
    <row r="243" spans="1:29" s="59" customFormat="1">
      <c r="A243" s="153">
        <v>48</v>
      </c>
      <c r="B243" s="65" t="s">
        <v>251</v>
      </c>
      <c r="C243" s="138" t="s">
        <v>253</v>
      </c>
      <c r="D243" s="36"/>
      <c r="E243" s="36"/>
      <c r="F243" s="37"/>
      <c r="G243" s="32">
        <v>75000000</v>
      </c>
      <c r="H243" s="190" t="s">
        <v>365</v>
      </c>
      <c r="I243" s="108"/>
      <c r="J243" s="208"/>
      <c r="K243" s="245">
        <v>26998000</v>
      </c>
      <c r="L243" s="228"/>
      <c r="M243" s="256">
        <f t="shared" si="36"/>
        <v>35.99733333333333</v>
      </c>
      <c r="N243" s="108"/>
      <c r="O243" s="253">
        <f t="shared" si="33"/>
        <v>64.00266666666667</v>
      </c>
      <c r="P243" s="105">
        <f t="shared" ref="P243:P244" si="39">G243-K243</f>
        <v>48002000</v>
      </c>
      <c r="Q243" s="106">
        <f t="shared" si="1"/>
        <v>64.00266666666667</v>
      </c>
      <c r="R243" s="106"/>
      <c r="S243" s="50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</row>
    <row r="244" spans="1:29" s="59" customFormat="1">
      <c r="A244" s="153">
        <v>49</v>
      </c>
      <c r="B244" s="65" t="s">
        <v>252</v>
      </c>
      <c r="C244" s="138" t="s">
        <v>254</v>
      </c>
      <c r="D244" s="36"/>
      <c r="E244" s="36"/>
      <c r="F244" s="37"/>
      <c r="G244" s="32">
        <v>50000000</v>
      </c>
      <c r="H244" s="190" t="s">
        <v>365</v>
      </c>
      <c r="I244" s="108"/>
      <c r="J244" s="208"/>
      <c r="K244" s="245"/>
      <c r="L244" s="228"/>
      <c r="M244" s="256">
        <f t="shared" si="36"/>
        <v>0</v>
      </c>
      <c r="N244" s="108"/>
      <c r="O244" s="253">
        <f t="shared" si="33"/>
        <v>100</v>
      </c>
      <c r="P244" s="105">
        <f t="shared" si="39"/>
        <v>50000000</v>
      </c>
      <c r="Q244" s="106">
        <f t="shared" si="1"/>
        <v>100</v>
      </c>
      <c r="R244" s="106"/>
      <c r="S244" s="50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</row>
    <row r="245" spans="1:29" s="59" customFormat="1">
      <c r="A245" s="31"/>
      <c r="B245" s="65"/>
      <c r="C245" s="138"/>
      <c r="D245" s="36"/>
      <c r="E245" s="36"/>
      <c r="F245" s="37"/>
      <c r="G245" s="32"/>
      <c r="H245" s="190"/>
      <c r="I245" s="108"/>
      <c r="J245" s="208"/>
      <c r="K245" s="245"/>
      <c r="L245" s="228"/>
      <c r="M245" s="256"/>
      <c r="N245" s="108"/>
      <c r="O245" s="253"/>
      <c r="P245" s="105">
        <f t="shared" ref="P245:P295" si="40">G245-M245</f>
        <v>0</v>
      </c>
      <c r="Q245" s="106"/>
      <c r="R245" s="106"/>
      <c r="S245" s="50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</row>
    <row r="246" spans="1:29" s="59" customFormat="1">
      <c r="A246" s="54">
        <v>9</v>
      </c>
      <c r="B246" s="81" t="s">
        <v>255</v>
      </c>
      <c r="C246" s="82" t="s">
        <v>256</v>
      </c>
      <c r="D246" s="157"/>
      <c r="E246" s="83"/>
      <c r="F246" s="83"/>
      <c r="G246" s="126">
        <f>G247+G251+G257+G258+G260</f>
        <v>2077090543</v>
      </c>
      <c r="H246" s="126" t="e">
        <f t="shared" ref="H246:P246" si="41">H247+H251+H257+H258+H260</f>
        <v>#VALUE!</v>
      </c>
      <c r="I246" s="126">
        <f t="shared" si="41"/>
        <v>0</v>
      </c>
      <c r="J246" s="210"/>
      <c r="K246" s="247">
        <f t="shared" si="41"/>
        <v>503569000</v>
      </c>
      <c r="L246" s="230"/>
      <c r="M246" s="256">
        <f t="shared" si="36"/>
        <v>24.243959980323304</v>
      </c>
      <c r="N246" s="126">
        <f t="shared" si="41"/>
        <v>0</v>
      </c>
      <c r="O246" s="253">
        <f t="shared" si="33"/>
        <v>75.756040019676689</v>
      </c>
      <c r="P246" s="126">
        <f t="shared" si="41"/>
        <v>1573521543</v>
      </c>
      <c r="Q246" s="106">
        <f t="shared" ref="Q246:Q299" si="42">(P246/G246)*100</f>
        <v>75.756040019676689</v>
      </c>
      <c r="R246" s="106"/>
      <c r="S246" s="156"/>
      <c r="T246" s="86"/>
      <c r="U246" s="86"/>
      <c r="V246" s="86"/>
      <c r="W246" s="86"/>
      <c r="X246" s="86"/>
      <c r="Y246" s="86"/>
      <c r="Z246" s="86"/>
      <c r="AA246" s="86"/>
    </row>
    <row r="247" spans="1:29" s="45" customFormat="1">
      <c r="A247" s="31">
        <v>50</v>
      </c>
      <c r="B247" s="65" t="s">
        <v>259</v>
      </c>
      <c r="C247" s="138" t="s">
        <v>257</v>
      </c>
      <c r="D247" s="36"/>
      <c r="E247" s="36"/>
      <c r="F247" s="37"/>
      <c r="G247" s="38">
        <f>SUM(G248:G249)</f>
        <v>100000000</v>
      </c>
      <c r="H247" s="190" t="s">
        <v>365</v>
      </c>
      <c r="I247" s="109"/>
      <c r="J247" s="211"/>
      <c r="K247" s="248"/>
      <c r="L247" s="231"/>
      <c r="M247" s="256">
        <f t="shared" si="36"/>
        <v>0</v>
      </c>
      <c r="N247" s="109"/>
      <c r="O247" s="253">
        <f t="shared" si="33"/>
        <v>100</v>
      </c>
      <c r="P247" s="105">
        <f>SUM(P248:P249)</f>
        <v>100000000</v>
      </c>
      <c r="Q247" s="106">
        <f t="shared" si="42"/>
        <v>100</v>
      </c>
      <c r="R247" s="106"/>
      <c r="S247" s="50"/>
      <c r="T247" s="68"/>
      <c r="U247" s="68"/>
      <c r="V247" s="68"/>
      <c r="W247" s="68"/>
      <c r="X247" s="68"/>
      <c r="Y247" s="68"/>
      <c r="Z247" s="68"/>
      <c r="AA247" s="68"/>
    </row>
    <row r="248" spans="1:29" s="45" customFormat="1">
      <c r="A248" s="31"/>
      <c r="B248" s="65"/>
      <c r="C248" s="137">
        <v>1</v>
      </c>
      <c r="D248" s="160" t="s">
        <v>258</v>
      </c>
      <c r="E248" s="36"/>
      <c r="F248" s="36"/>
      <c r="G248" s="38">
        <v>55000000</v>
      </c>
      <c r="H248" s="190" t="s">
        <v>365</v>
      </c>
      <c r="I248" s="109"/>
      <c r="J248" s="211"/>
      <c r="K248" s="248"/>
      <c r="L248" s="231"/>
      <c r="M248" s="256">
        <f t="shared" si="36"/>
        <v>0</v>
      </c>
      <c r="N248" s="109"/>
      <c r="O248" s="253">
        <f t="shared" si="33"/>
        <v>100</v>
      </c>
      <c r="P248" s="105">
        <f>G248-K248</f>
        <v>55000000</v>
      </c>
      <c r="Q248" s="106">
        <f t="shared" si="42"/>
        <v>100</v>
      </c>
      <c r="R248" s="106"/>
      <c r="S248" s="50"/>
      <c r="T248" s="68"/>
      <c r="U248" s="68"/>
      <c r="V248" s="68"/>
      <c r="W248" s="68"/>
      <c r="X248" s="68"/>
      <c r="Y248" s="68"/>
      <c r="Z248" s="68"/>
      <c r="AA248" s="68"/>
    </row>
    <row r="249" spans="1:29" s="45" customFormat="1">
      <c r="A249" s="31"/>
      <c r="B249" s="65"/>
      <c r="C249" s="137"/>
      <c r="D249" s="36" t="s">
        <v>20</v>
      </c>
      <c r="E249" s="36"/>
      <c r="F249" s="36"/>
      <c r="G249" s="38">
        <v>45000000</v>
      </c>
      <c r="H249" s="190" t="s">
        <v>365</v>
      </c>
      <c r="I249" s="109"/>
      <c r="J249" s="211"/>
      <c r="K249" s="248"/>
      <c r="L249" s="231"/>
      <c r="M249" s="256">
        <f t="shared" si="36"/>
        <v>0</v>
      </c>
      <c r="N249" s="109"/>
      <c r="O249" s="253">
        <f t="shared" si="33"/>
        <v>100</v>
      </c>
      <c r="P249" s="105">
        <f>G249-K249</f>
        <v>45000000</v>
      </c>
      <c r="Q249" s="106">
        <f t="shared" si="42"/>
        <v>100</v>
      </c>
      <c r="R249" s="106"/>
      <c r="S249" s="50"/>
      <c r="T249" s="68"/>
      <c r="U249" s="68"/>
      <c r="V249" s="68"/>
      <c r="W249" s="68"/>
      <c r="X249" s="68"/>
      <c r="Y249" s="68"/>
      <c r="Z249" s="68"/>
      <c r="AA249" s="68"/>
    </row>
    <row r="250" spans="1:29" s="45" customFormat="1">
      <c r="A250" s="31"/>
      <c r="B250" s="65"/>
      <c r="C250" s="137"/>
      <c r="D250" s="36"/>
      <c r="E250" s="36"/>
      <c r="F250" s="36"/>
      <c r="G250" s="38"/>
      <c r="H250" s="190"/>
      <c r="I250" s="109"/>
      <c r="J250" s="211"/>
      <c r="K250" s="248"/>
      <c r="L250" s="231"/>
      <c r="M250" s="256"/>
      <c r="N250" s="109"/>
      <c r="O250" s="253"/>
      <c r="P250" s="105">
        <f t="shared" si="40"/>
        <v>0</v>
      </c>
      <c r="Q250" s="106"/>
      <c r="R250" s="106"/>
      <c r="S250" s="50"/>
      <c r="T250" s="68"/>
      <c r="U250" s="68"/>
      <c r="V250" s="68"/>
      <c r="W250" s="68"/>
      <c r="X250" s="68"/>
      <c r="Y250" s="68"/>
      <c r="Z250" s="68"/>
      <c r="AA250" s="68"/>
    </row>
    <row r="251" spans="1:29" s="45" customFormat="1">
      <c r="A251" s="31">
        <v>51</v>
      </c>
      <c r="B251" s="65" t="s">
        <v>261</v>
      </c>
      <c r="C251" s="137" t="s">
        <v>260</v>
      </c>
      <c r="D251" s="36"/>
      <c r="E251" s="36"/>
      <c r="F251" s="36"/>
      <c r="G251" s="38">
        <f>SUM(G252:G255)</f>
        <v>275000000</v>
      </c>
      <c r="H251" s="190" t="s">
        <v>365</v>
      </c>
      <c r="I251" s="109"/>
      <c r="J251" s="211"/>
      <c r="K251" s="248">
        <f>SUM(K252:K255)</f>
        <v>105344500</v>
      </c>
      <c r="L251" s="231"/>
      <c r="M251" s="256">
        <f t="shared" si="36"/>
        <v>38.30709090909091</v>
      </c>
      <c r="N251" s="109"/>
      <c r="O251" s="253">
        <f t="shared" si="33"/>
        <v>61.69290909090909</v>
      </c>
      <c r="P251" s="105">
        <f>SUM(P252:P255)</f>
        <v>169655500</v>
      </c>
      <c r="Q251" s="106">
        <f t="shared" si="42"/>
        <v>61.69290909090909</v>
      </c>
      <c r="R251" s="106"/>
      <c r="S251" s="50"/>
      <c r="T251" s="68"/>
      <c r="U251" s="68"/>
      <c r="V251" s="68"/>
      <c r="W251" s="68"/>
      <c r="X251" s="68"/>
      <c r="Y251" s="68"/>
      <c r="Z251" s="68"/>
      <c r="AA251" s="68"/>
    </row>
    <row r="252" spans="1:29" s="45" customFormat="1" ht="25.5">
      <c r="A252" s="31"/>
      <c r="B252" s="65"/>
      <c r="C252" s="137">
        <v>1</v>
      </c>
      <c r="D252" s="160" t="s">
        <v>262</v>
      </c>
      <c r="E252" s="36"/>
      <c r="F252" s="36"/>
      <c r="G252" s="38">
        <v>100000000</v>
      </c>
      <c r="H252" s="190" t="s">
        <v>365</v>
      </c>
      <c r="I252" s="109"/>
      <c r="J252" s="211"/>
      <c r="K252" s="248">
        <v>94553500</v>
      </c>
      <c r="L252" s="231"/>
      <c r="M252" s="256">
        <f t="shared" si="36"/>
        <v>94.5535</v>
      </c>
      <c r="N252" s="109"/>
      <c r="O252" s="253">
        <f t="shared" si="33"/>
        <v>5.4465000000000003</v>
      </c>
      <c r="P252" s="105">
        <f>G252-K252</f>
        <v>5446500</v>
      </c>
      <c r="Q252" s="106">
        <f t="shared" si="42"/>
        <v>5.4465000000000003</v>
      </c>
      <c r="R252" s="106"/>
      <c r="S252" s="50"/>
      <c r="T252" s="68"/>
      <c r="U252" s="68"/>
      <c r="V252" s="68"/>
      <c r="W252" s="68"/>
      <c r="X252" s="68"/>
      <c r="Y252" s="68"/>
      <c r="Z252" s="68"/>
      <c r="AA252" s="68"/>
    </row>
    <row r="253" spans="1:29" s="45" customFormat="1">
      <c r="A253" s="31"/>
      <c r="B253" s="65"/>
      <c r="C253" s="137">
        <v>2</v>
      </c>
      <c r="D253" s="160" t="s">
        <v>263</v>
      </c>
      <c r="E253" s="36"/>
      <c r="F253" s="36"/>
      <c r="G253" s="38">
        <v>20000</v>
      </c>
      <c r="H253" s="190" t="s">
        <v>365</v>
      </c>
      <c r="I253" s="109"/>
      <c r="J253" s="211"/>
      <c r="K253" s="248"/>
      <c r="L253" s="231"/>
      <c r="M253" s="256">
        <f t="shared" si="36"/>
        <v>0</v>
      </c>
      <c r="N253" s="109"/>
      <c r="O253" s="253">
        <f t="shared" si="33"/>
        <v>100</v>
      </c>
      <c r="P253" s="105">
        <f t="shared" ref="P253:P255" si="43">G253-K253</f>
        <v>20000</v>
      </c>
      <c r="Q253" s="106">
        <f t="shared" si="42"/>
        <v>100</v>
      </c>
      <c r="R253" s="106"/>
      <c r="S253" s="50"/>
      <c r="T253" s="68"/>
      <c r="U253" s="68"/>
      <c r="V253" s="68"/>
      <c r="W253" s="68"/>
      <c r="X253" s="68"/>
      <c r="Y253" s="68"/>
      <c r="Z253" s="68"/>
      <c r="AA253" s="68"/>
    </row>
    <row r="254" spans="1:29" s="45" customFormat="1" ht="25.5">
      <c r="A254" s="31"/>
      <c r="B254" s="65"/>
      <c r="C254" s="137"/>
      <c r="D254" s="160" t="s">
        <v>264</v>
      </c>
      <c r="E254" s="36"/>
      <c r="F254" s="36"/>
      <c r="G254" s="38">
        <v>100000000</v>
      </c>
      <c r="H254" s="190" t="s">
        <v>365</v>
      </c>
      <c r="I254" s="109"/>
      <c r="J254" s="211"/>
      <c r="K254" s="248"/>
      <c r="L254" s="231"/>
      <c r="M254" s="256">
        <f t="shared" si="36"/>
        <v>0</v>
      </c>
      <c r="N254" s="109"/>
      <c r="O254" s="253">
        <f t="shared" si="33"/>
        <v>100</v>
      </c>
      <c r="P254" s="105">
        <f t="shared" si="43"/>
        <v>100000000</v>
      </c>
      <c r="Q254" s="106">
        <f t="shared" si="42"/>
        <v>100</v>
      </c>
      <c r="R254" s="106"/>
      <c r="S254" s="50"/>
      <c r="T254" s="68"/>
      <c r="U254" s="68"/>
      <c r="V254" s="68"/>
      <c r="W254" s="68"/>
      <c r="X254" s="68"/>
      <c r="Y254" s="68"/>
      <c r="Z254" s="68"/>
      <c r="AA254" s="68"/>
    </row>
    <row r="255" spans="1:29" s="45" customFormat="1" ht="14.25" customHeight="1">
      <c r="A255" s="31"/>
      <c r="B255" s="65"/>
      <c r="C255" s="136"/>
      <c r="D255" s="160" t="s">
        <v>29</v>
      </c>
      <c r="E255" s="66"/>
      <c r="F255" s="66"/>
      <c r="G255" s="39">
        <v>74980000</v>
      </c>
      <c r="H255" s="190" t="s">
        <v>365</v>
      </c>
      <c r="I255" s="107"/>
      <c r="J255" s="201"/>
      <c r="K255" s="239">
        <v>10791000</v>
      </c>
      <c r="L255" s="222"/>
      <c r="M255" s="256">
        <f t="shared" si="36"/>
        <v>14.391837823419579</v>
      </c>
      <c r="N255" s="106"/>
      <c r="O255" s="253">
        <f t="shared" si="33"/>
        <v>85.608162176580421</v>
      </c>
      <c r="P255" s="105">
        <f t="shared" si="43"/>
        <v>64189000</v>
      </c>
      <c r="Q255" s="106">
        <f t="shared" si="42"/>
        <v>85.608162176580421</v>
      </c>
      <c r="R255" s="106"/>
      <c r="S255" s="50"/>
      <c r="T255" s="68"/>
    </row>
    <row r="256" spans="1:29" s="45" customFormat="1" ht="14.25" customHeight="1">
      <c r="A256" s="31"/>
      <c r="B256" s="65"/>
      <c r="C256" s="136"/>
      <c r="D256" s="160"/>
      <c r="E256" s="66"/>
      <c r="F256" s="66"/>
      <c r="G256" s="39"/>
      <c r="H256" s="190"/>
      <c r="I256" s="107"/>
      <c r="J256" s="201"/>
      <c r="K256" s="240"/>
      <c r="L256" s="222"/>
      <c r="M256" s="256"/>
      <c r="N256" s="107"/>
      <c r="O256" s="253"/>
      <c r="P256" s="105">
        <f t="shared" si="40"/>
        <v>0</v>
      </c>
      <c r="Q256" s="106"/>
      <c r="R256" s="106"/>
      <c r="S256" s="50"/>
      <c r="T256" s="68"/>
    </row>
    <row r="257" spans="1:20" s="45" customFormat="1" ht="14.25" customHeight="1">
      <c r="A257" s="31">
        <v>52</v>
      </c>
      <c r="B257" s="65" t="s">
        <v>265</v>
      </c>
      <c r="C257" s="35" t="s">
        <v>266</v>
      </c>
      <c r="D257" s="160"/>
      <c r="E257" s="66"/>
      <c r="F257" s="66"/>
      <c r="G257" s="39">
        <v>700000000</v>
      </c>
      <c r="H257" s="190" t="s">
        <v>365</v>
      </c>
      <c r="I257" s="107"/>
      <c r="J257" s="201"/>
      <c r="K257" s="239">
        <v>379680500</v>
      </c>
      <c r="L257" s="222"/>
      <c r="M257" s="256">
        <f t="shared" si="36"/>
        <v>54.240071428571426</v>
      </c>
      <c r="N257" s="106"/>
      <c r="O257" s="253">
        <f t="shared" si="33"/>
        <v>45.759928571428574</v>
      </c>
      <c r="P257" s="105">
        <f>G257-K257</f>
        <v>320319500</v>
      </c>
      <c r="Q257" s="106">
        <f t="shared" si="42"/>
        <v>45.759928571428574</v>
      </c>
      <c r="R257" s="106"/>
      <c r="S257" s="50"/>
      <c r="T257" s="68"/>
    </row>
    <row r="258" spans="1:20" s="45" customFormat="1" ht="14.25" customHeight="1">
      <c r="A258" s="31">
        <v>53</v>
      </c>
      <c r="B258" s="65" t="s">
        <v>261</v>
      </c>
      <c r="C258" s="35" t="s">
        <v>267</v>
      </c>
      <c r="D258" s="160"/>
      <c r="E258" s="66"/>
      <c r="F258" s="66"/>
      <c r="G258" s="39">
        <v>100000000</v>
      </c>
      <c r="H258" s="190" t="s">
        <v>365</v>
      </c>
      <c r="I258" s="107"/>
      <c r="J258" s="201"/>
      <c r="K258" s="239">
        <v>18544000</v>
      </c>
      <c r="L258" s="222"/>
      <c r="M258" s="256">
        <f t="shared" si="36"/>
        <v>18.544</v>
      </c>
      <c r="N258" s="106"/>
      <c r="O258" s="253">
        <f t="shared" si="33"/>
        <v>81.455999999999989</v>
      </c>
      <c r="P258" s="105">
        <f>G258-K258</f>
        <v>81456000</v>
      </c>
      <c r="Q258" s="106">
        <f t="shared" si="42"/>
        <v>81.455999999999989</v>
      </c>
      <c r="R258" s="106"/>
      <c r="S258" s="50"/>
      <c r="T258" s="68"/>
    </row>
    <row r="259" spans="1:20" s="45" customFormat="1" ht="14.25" customHeight="1">
      <c r="A259" s="31"/>
      <c r="B259" s="65"/>
      <c r="C259" s="35"/>
      <c r="D259" s="182"/>
      <c r="E259" s="66"/>
      <c r="F259" s="66"/>
      <c r="G259" s="39"/>
      <c r="H259" s="190"/>
      <c r="I259" s="107"/>
      <c r="J259" s="201"/>
      <c r="K259" s="240"/>
      <c r="L259" s="222"/>
      <c r="M259" s="256"/>
      <c r="N259" s="106"/>
      <c r="O259" s="253"/>
      <c r="P259" s="105">
        <f t="shared" si="40"/>
        <v>0</v>
      </c>
      <c r="Q259" s="106"/>
      <c r="R259" s="106"/>
      <c r="S259" s="50"/>
      <c r="T259" s="68"/>
    </row>
    <row r="260" spans="1:20" s="45" customFormat="1" ht="14.25" customHeight="1">
      <c r="A260" s="31">
        <v>54</v>
      </c>
      <c r="B260" s="65" t="s">
        <v>351</v>
      </c>
      <c r="C260" s="266" t="s">
        <v>350</v>
      </c>
      <c r="D260" s="267"/>
      <c r="E260" s="267"/>
      <c r="F260" s="268"/>
      <c r="G260" s="39">
        <f>SUM(G261:G265)</f>
        <v>902090543</v>
      </c>
      <c r="H260" s="190" t="s">
        <v>366</v>
      </c>
      <c r="I260" s="107"/>
      <c r="J260" s="201"/>
      <c r="K260" s="240"/>
      <c r="L260" s="222"/>
      <c r="M260" s="256">
        <f t="shared" si="36"/>
        <v>0</v>
      </c>
      <c r="N260" s="106"/>
      <c r="O260" s="253">
        <f t="shared" si="33"/>
        <v>100</v>
      </c>
      <c r="P260" s="105">
        <f>SUM(P261:P265)</f>
        <v>902090543</v>
      </c>
      <c r="Q260" s="106">
        <f t="shared" si="42"/>
        <v>100</v>
      </c>
      <c r="R260" s="106"/>
      <c r="S260" s="50"/>
      <c r="T260" s="68"/>
    </row>
    <row r="261" spans="1:20" s="45" customFormat="1" ht="14.25" customHeight="1">
      <c r="A261" s="31"/>
      <c r="B261" s="65"/>
      <c r="C261" s="35">
        <v>1</v>
      </c>
      <c r="D261" s="187" t="s">
        <v>368</v>
      </c>
      <c r="E261" s="66"/>
      <c r="F261" s="66"/>
      <c r="G261" s="39">
        <v>592900000</v>
      </c>
      <c r="H261" s="190" t="s">
        <v>366</v>
      </c>
      <c r="I261" s="107"/>
      <c r="J261" s="201"/>
      <c r="K261" s="240"/>
      <c r="L261" s="222"/>
      <c r="M261" s="256">
        <f t="shared" si="36"/>
        <v>0</v>
      </c>
      <c r="N261" s="106"/>
      <c r="O261" s="253">
        <f t="shared" si="33"/>
        <v>100</v>
      </c>
      <c r="P261" s="105">
        <f>G261-K261</f>
        <v>592900000</v>
      </c>
      <c r="Q261" s="106">
        <f t="shared" si="42"/>
        <v>100</v>
      </c>
      <c r="R261" s="106"/>
      <c r="S261" s="50"/>
      <c r="T261" s="68"/>
    </row>
    <row r="262" spans="1:20" s="45" customFormat="1" ht="14.25" customHeight="1">
      <c r="A262" s="31"/>
      <c r="B262" s="65"/>
      <c r="C262" s="35"/>
      <c r="D262" s="182" t="s">
        <v>352</v>
      </c>
      <c r="E262" s="66"/>
      <c r="F262" s="66"/>
      <c r="G262" s="39">
        <v>50000000</v>
      </c>
      <c r="H262" s="190" t="s">
        <v>366</v>
      </c>
      <c r="I262" s="107"/>
      <c r="J262" s="201"/>
      <c r="K262" s="240"/>
      <c r="L262" s="222"/>
      <c r="M262" s="256">
        <f t="shared" si="36"/>
        <v>0</v>
      </c>
      <c r="N262" s="106"/>
      <c r="O262" s="253">
        <f t="shared" si="33"/>
        <v>100</v>
      </c>
      <c r="P262" s="105">
        <f t="shared" ref="P262:P265" si="44">G262-K262</f>
        <v>50000000</v>
      </c>
      <c r="Q262" s="106">
        <f t="shared" si="42"/>
        <v>100</v>
      </c>
      <c r="R262" s="106"/>
      <c r="S262" s="50"/>
      <c r="T262" s="68"/>
    </row>
    <row r="263" spans="1:20" s="45" customFormat="1" ht="14.25" customHeight="1">
      <c r="A263" s="31"/>
      <c r="B263" s="65"/>
      <c r="C263" s="35">
        <v>2</v>
      </c>
      <c r="D263" s="182" t="s">
        <v>354</v>
      </c>
      <c r="E263" s="66"/>
      <c r="F263" s="66"/>
      <c r="G263" s="39">
        <v>219990543</v>
      </c>
      <c r="H263" s="190" t="s">
        <v>366</v>
      </c>
      <c r="I263" s="107"/>
      <c r="J263" s="201"/>
      <c r="K263" s="240"/>
      <c r="L263" s="222"/>
      <c r="M263" s="256">
        <f t="shared" si="36"/>
        <v>0</v>
      </c>
      <c r="N263" s="106"/>
      <c r="O263" s="253">
        <f t="shared" si="33"/>
        <v>100</v>
      </c>
      <c r="P263" s="105">
        <f t="shared" si="44"/>
        <v>219990543</v>
      </c>
      <c r="Q263" s="106">
        <f t="shared" si="42"/>
        <v>100</v>
      </c>
      <c r="R263" s="106"/>
      <c r="S263" s="50"/>
      <c r="T263" s="68"/>
    </row>
    <row r="264" spans="1:20" s="45" customFormat="1" ht="14.25" customHeight="1">
      <c r="A264" s="31"/>
      <c r="B264" s="65"/>
      <c r="C264" s="35"/>
      <c r="D264" s="187" t="s">
        <v>353</v>
      </c>
      <c r="E264" s="66"/>
      <c r="F264" s="66"/>
      <c r="G264" s="39">
        <v>25000000</v>
      </c>
      <c r="H264" s="190" t="s">
        <v>366</v>
      </c>
      <c r="I264" s="107"/>
      <c r="J264" s="201"/>
      <c r="K264" s="240"/>
      <c r="L264" s="222"/>
      <c r="M264" s="256">
        <f t="shared" si="36"/>
        <v>0</v>
      </c>
      <c r="N264" s="106"/>
      <c r="O264" s="253">
        <f t="shared" si="33"/>
        <v>100</v>
      </c>
      <c r="P264" s="105">
        <f t="shared" si="44"/>
        <v>25000000</v>
      </c>
      <c r="Q264" s="106">
        <f t="shared" si="42"/>
        <v>100</v>
      </c>
      <c r="R264" s="106"/>
      <c r="S264" s="50"/>
      <c r="T264" s="68"/>
    </row>
    <row r="265" spans="1:20" s="45" customFormat="1" ht="14.25" customHeight="1">
      <c r="A265" s="31"/>
      <c r="B265" s="65"/>
      <c r="C265" s="35"/>
      <c r="D265" s="182"/>
      <c r="E265" s="66"/>
      <c r="F265" s="66"/>
      <c r="G265" s="39">
        <v>14200000</v>
      </c>
      <c r="H265" s="190" t="s">
        <v>366</v>
      </c>
      <c r="I265" s="107"/>
      <c r="J265" s="201"/>
      <c r="K265" s="240"/>
      <c r="L265" s="222"/>
      <c r="M265" s="256">
        <f t="shared" si="36"/>
        <v>0</v>
      </c>
      <c r="N265" s="106"/>
      <c r="O265" s="253">
        <f t="shared" si="33"/>
        <v>100</v>
      </c>
      <c r="P265" s="105">
        <f t="shared" si="44"/>
        <v>14200000</v>
      </c>
      <c r="Q265" s="106">
        <f t="shared" si="42"/>
        <v>100</v>
      </c>
      <c r="R265" s="106"/>
      <c r="S265" s="50"/>
      <c r="T265" s="68"/>
    </row>
    <row r="266" spans="1:20" s="45" customFormat="1" ht="14.25" customHeight="1">
      <c r="A266" s="31"/>
      <c r="B266" s="65"/>
      <c r="C266" s="136"/>
      <c r="D266" s="160"/>
      <c r="E266" s="66"/>
      <c r="F266" s="66"/>
      <c r="G266" s="67"/>
      <c r="H266" s="190"/>
      <c r="I266" s="107"/>
      <c r="J266" s="201"/>
      <c r="K266" s="240"/>
      <c r="L266" s="222"/>
      <c r="M266" s="256"/>
      <c r="N266" s="107"/>
      <c r="O266" s="253"/>
      <c r="P266" s="105">
        <f t="shared" si="40"/>
        <v>0</v>
      </c>
      <c r="Q266" s="106"/>
      <c r="R266" s="106"/>
      <c r="S266" s="50"/>
      <c r="T266" s="68"/>
    </row>
    <row r="267" spans="1:20" s="59" customFormat="1" ht="33" customHeight="1">
      <c r="A267" s="54">
        <v>10</v>
      </c>
      <c r="B267" s="100" t="s">
        <v>268</v>
      </c>
      <c r="C267" s="277" t="s">
        <v>269</v>
      </c>
      <c r="D267" s="278"/>
      <c r="E267" s="173"/>
      <c r="F267" s="173"/>
      <c r="G267" s="74">
        <f>G268+G272+G273+G274+G275</f>
        <v>1575000000</v>
      </c>
      <c r="H267" s="74" t="e">
        <f t="shared" ref="H267:P267" si="45">H268+H272+H273+H274+H275</f>
        <v>#VALUE!</v>
      </c>
      <c r="I267" s="74">
        <f t="shared" si="45"/>
        <v>0</v>
      </c>
      <c r="J267" s="203">
        <f t="shared" si="45"/>
        <v>0</v>
      </c>
      <c r="K267" s="242">
        <f t="shared" si="45"/>
        <v>657840100</v>
      </c>
      <c r="L267" s="224"/>
      <c r="M267" s="256">
        <f t="shared" si="36"/>
        <v>41.767625396825395</v>
      </c>
      <c r="N267" s="74">
        <f t="shared" si="45"/>
        <v>0</v>
      </c>
      <c r="O267" s="253">
        <f t="shared" si="33"/>
        <v>58.232374603174605</v>
      </c>
      <c r="P267" s="74">
        <f t="shared" si="45"/>
        <v>917159900</v>
      </c>
      <c r="Q267" s="106">
        <f t="shared" si="42"/>
        <v>58.232374603174605</v>
      </c>
      <c r="R267" s="106"/>
      <c r="S267" s="156"/>
      <c r="T267" s="86"/>
    </row>
    <row r="268" spans="1:20" s="45" customFormat="1" ht="14.25" customHeight="1">
      <c r="A268" s="31">
        <v>55</v>
      </c>
      <c r="B268" s="101" t="s">
        <v>272</v>
      </c>
      <c r="C268" s="139" t="s">
        <v>270</v>
      </c>
      <c r="D268" s="66"/>
      <c r="E268" s="66"/>
      <c r="F268" s="66"/>
      <c r="G268" s="39">
        <f>SUM(G269:G270)</f>
        <v>100000000</v>
      </c>
      <c r="H268" s="190" t="s">
        <v>365</v>
      </c>
      <c r="I268" s="106"/>
      <c r="J268" s="204"/>
      <c r="K268" s="239">
        <f>SUM(K269:K270)</f>
        <v>49285000</v>
      </c>
      <c r="L268" s="225"/>
      <c r="M268" s="256">
        <f t="shared" si="36"/>
        <v>49.285000000000004</v>
      </c>
      <c r="N268" s="106"/>
      <c r="O268" s="253">
        <f t="shared" si="33"/>
        <v>50.714999999999996</v>
      </c>
      <c r="P268" s="105">
        <f>SUM(P269:P270)</f>
        <v>50715000</v>
      </c>
      <c r="Q268" s="106">
        <f t="shared" si="42"/>
        <v>50.714999999999996</v>
      </c>
      <c r="R268" s="106"/>
      <c r="S268" s="50"/>
      <c r="T268" s="68"/>
    </row>
    <row r="269" spans="1:20" s="45" customFormat="1">
      <c r="A269" s="31"/>
      <c r="B269" s="65"/>
      <c r="C269" s="78">
        <v>1</v>
      </c>
      <c r="D269" s="77" t="s">
        <v>271</v>
      </c>
      <c r="E269" s="66"/>
      <c r="F269" s="66"/>
      <c r="G269" s="39">
        <v>50000000</v>
      </c>
      <c r="H269" s="190" t="s">
        <v>365</v>
      </c>
      <c r="I269" s="106"/>
      <c r="J269" s="204"/>
      <c r="K269" s="239">
        <v>49285000</v>
      </c>
      <c r="L269" s="225"/>
      <c r="M269" s="256">
        <f t="shared" si="36"/>
        <v>98.570000000000007</v>
      </c>
      <c r="N269" s="106"/>
      <c r="O269" s="253">
        <f t="shared" si="33"/>
        <v>1.43</v>
      </c>
      <c r="P269" s="105">
        <f>G269-K269</f>
        <v>715000</v>
      </c>
      <c r="Q269" s="106">
        <f t="shared" si="42"/>
        <v>1.43</v>
      </c>
      <c r="R269" s="106"/>
      <c r="S269" s="50"/>
      <c r="T269" s="68"/>
    </row>
    <row r="270" spans="1:20" s="45" customFormat="1" ht="14.25" customHeight="1">
      <c r="A270" s="31"/>
      <c r="B270" s="65"/>
      <c r="C270" s="78"/>
      <c r="D270" s="77" t="s">
        <v>35</v>
      </c>
      <c r="E270" s="66"/>
      <c r="F270" s="66"/>
      <c r="G270" s="39">
        <v>50000000</v>
      </c>
      <c r="H270" s="190" t="s">
        <v>365</v>
      </c>
      <c r="I270" s="106"/>
      <c r="J270" s="204"/>
      <c r="K270" s="239"/>
      <c r="L270" s="225"/>
      <c r="M270" s="256">
        <f t="shared" si="36"/>
        <v>0</v>
      </c>
      <c r="N270" s="106"/>
      <c r="O270" s="253">
        <f t="shared" si="33"/>
        <v>100</v>
      </c>
      <c r="P270" s="105">
        <f>G270-K270</f>
        <v>50000000</v>
      </c>
      <c r="Q270" s="106">
        <f t="shared" si="42"/>
        <v>100</v>
      </c>
      <c r="R270" s="106"/>
      <c r="S270" s="50"/>
      <c r="T270" s="68"/>
    </row>
    <row r="271" spans="1:20" s="45" customFormat="1" ht="14.25" customHeight="1">
      <c r="A271" s="31"/>
      <c r="B271" s="65"/>
      <c r="C271" s="78"/>
      <c r="D271" s="77"/>
      <c r="E271" s="66"/>
      <c r="F271" s="66"/>
      <c r="G271" s="39"/>
      <c r="H271" s="190" t="s">
        <v>365</v>
      </c>
      <c r="I271" s="106"/>
      <c r="J271" s="204"/>
      <c r="K271" s="239"/>
      <c r="L271" s="225"/>
      <c r="M271" s="256"/>
      <c r="N271" s="106"/>
      <c r="O271" s="253"/>
      <c r="P271" s="105">
        <f t="shared" si="40"/>
        <v>0</v>
      </c>
      <c r="Q271" s="106"/>
      <c r="R271" s="106"/>
      <c r="S271" s="50"/>
      <c r="T271" s="68"/>
    </row>
    <row r="272" spans="1:20" s="59" customFormat="1" ht="15.75" customHeight="1">
      <c r="A272" s="153" t="s">
        <v>36</v>
      </c>
      <c r="B272" s="65" t="s">
        <v>273</v>
      </c>
      <c r="C272" s="85" t="s">
        <v>274</v>
      </c>
      <c r="D272" s="166"/>
      <c r="E272" s="85"/>
      <c r="F272" s="85"/>
      <c r="G272" s="39">
        <v>925000000</v>
      </c>
      <c r="H272" s="190" t="s">
        <v>365</v>
      </c>
      <c r="I272" s="106"/>
      <c r="J272" s="204"/>
      <c r="K272" s="239">
        <v>574062100</v>
      </c>
      <c r="L272" s="225"/>
      <c r="M272" s="256">
        <f t="shared" si="36"/>
        <v>62.060767567567567</v>
      </c>
      <c r="N272" s="106"/>
      <c r="O272" s="253">
        <f t="shared" si="33"/>
        <v>37.939232432432433</v>
      </c>
      <c r="P272" s="105">
        <f>G272-K272</f>
        <v>350937900</v>
      </c>
      <c r="Q272" s="106">
        <f t="shared" si="42"/>
        <v>37.939232432432433</v>
      </c>
      <c r="R272" s="106"/>
      <c r="S272" s="50"/>
    </row>
    <row r="273" spans="1:30" s="170" customFormat="1" ht="15.75" customHeight="1">
      <c r="A273" s="153" t="s">
        <v>37</v>
      </c>
      <c r="B273" s="65" t="s">
        <v>275</v>
      </c>
      <c r="C273" s="85" t="s">
        <v>12</v>
      </c>
      <c r="D273" s="166"/>
      <c r="E273" s="85"/>
      <c r="F273" s="85"/>
      <c r="G273" s="39">
        <v>250000000</v>
      </c>
      <c r="H273" s="190" t="s">
        <v>365</v>
      </c>
      <c r="I273" s="106"/>
      <c r="J273" s="204"/>
      <c r="K273" s="239">
        <v>25768000</v>
      </c>
      <c r="L273" s="225"/>
      <c r="M273" s="256">
        <f t="shared" si="36"/>
        <v>10.3072</v>
      </c>
      <c r="N273" s="106"/>
      <c r="O273" s="253">
        <f t="shared" ref="O273:O300" si="46">P273/G273*100</f>
        <v>89.692799999999991</v>
      </c>
      <c r="P273" s="105">
        <f t="shared" ref="P273:P275" si="47">G273-K273</f>
        <v>224232000</v>
      </c>
      <c r="Q273" s="106">
        <f t="shared" si="42"/>
        <v>89.692799999999991</v>
      </c>
      <c r="R273" s="106"/>
      <c r="S273" s="50"/>
    </row>
    <row r="274" spans="1:30" s="170" customFormat="1" ht="15.75" customHeight="1">
      <c r="A274" s="153" t="s">
        <v>38</v>
      </c>
      <c r="B274" s="65" t="s">
        <v>277</v>
      </c>
      <c r="C274" s="85" t="s">
        <v>276</v>
      </c>
      <c r="D274" s="166"/>
      <c r="E274" s="85"/>
      <c r="F274" s="85"/>
      <c r="G274" s="39">
        <v>250000000</v>
      </c>
      <c r="H274" s="190" t="s">
        <v>365</v>
      </c>
      <c r="I274" s="106"/>
      <c r="J274" s="204"/>
      <c r="K274" s="239">
        <v>8725000</v>
      </c>
      <c r="L274" s="225"/>
      <c r="M274" s="256">
        <f t="shared" si="36"/>
        <v>3.49</v>
      </c>
      <c r="N274" s="106"/>
      <c r="O274" s="253">
        <f t="shared" si="46"/>
        <v>96.509999999999991</v>
      </c>
      <c r="P274" s="105">
        <f t="shared" si="47"/>
        <v>241275000</v>
      </c>
      <c r="Q274" s="106">
        <f t="shared" si="42"/>
        <v>96.509999999999991</v>
      </c>
      <c r="R274" s="106"/>
      <c r="S274" s="50"/>
    </row>
    <row r="275" spans="1:30" s="170" customFormat="1" ht="15.75" customHeight="1">
      <c r="A275" s="153" t="s">
        <v>291</v>
      </c>
      <c r="B275" s="65" t="s">
        <v>279</v>
      </c>
      <c r="C275" s="85" t="s">
        <v>278</v>
      </c>
      <c r="D275" s="166"/>
      <c r="E275" s="85"/>
      <c r="F275" s="85"/>
      <c r="G275" s="39">
        <v>50000000</v>
      </c>
      <c r="H275" s="190" t="s">
        <v>365</v>
      </c>
      <c r="I275" s="106"/>
      <c r="J275" s="204"/>
      <c r="K275" s="239"/>
      <c r="L275" s="225"/>
      <c r="M275" s="256">
        <f t="shared" si="36"/>
        <v>0</v>
      </c>
      <c r="N275" s="106"/>
      <c r="O275" s="253">
        <f t="shared" si="46"/>
        <v>100</v>
      </c>
      <c r="P275" s="105">
        <f t="shared" si="47"/>
        <v>50000000</v>
      </c>
      <c r="Q275" s="106">
        <f t="shared" si="42"/>
        <v>100</v>
      </c>
      <c r="R275" s="106"/>
      <c r="S275" s="50"/>
    </row>
    <row r="276" spans="1:30" s="59" customFormat="1" ht="15.75" customHeight="1">
      <c r="A276" s="31"/>
      <c r="B276" s="80"/>
      <c r="C276" s="15"/>
      <c r="D276" s="166"/>
      <c r="E276" s="85"/>
      <c r="F276" s="85"/>
      <c r="G276" s="39"/>
      <c r="H276" s="190"/>
      <c r="I276" s="106"/>
      <c r="J276" s="204"/>
      <c r="K276" s="239"/>
      <c r="L276" s="225"/>
      <c r="M276" s="256"/>
      <c r="N276" s="106"/>
      <c r="O276" s="253"/>
      <c r="P276" s="105">
        <f t="shared" si="40"/>
        <v>0</v>
      </c>
      <c r="Q276" s="106"/>
      <c r="R276" s="106"/>
      <c r="S276" s="50"/>
    </row>
    <row r="277" spans="1:30" s="45" customFormat="1" ht="12.75" customHeight="1">
      <c r="A277" s="54">
        <v>11</v>
      </c>
      <c r="B277" s="177" t="s">
        <v>281</v>
      </c>
      <c r="C277" s="82" t="s">
        <v>280</v>
      </c>
      <c r="D277" s="83"/>
      <c r="E277" s="83"/>
      <c r="F277" s="84"/>
      <c r="G277" s="123">
        <f>G278+G279+G284</f>
        <v>1850000000</v>
      </c>
      <c r="H277" s="123"/>
      <c r="I277" s="123">
        <f t="shared" ref="I277:P277" si="48">I278+I279+I284</f>
        <v>0</v>
      </c>
      <c r="J277" s="207">
        <f t="shared" si="48"/>
        <v>0</v>
      </c>
      <c r="K277" s="244">
        <f t="shared" si="48"/>
        <v>771947100</v>
      </c>
      <c r="L277" s="227">
        <f t="shared" si="48"/>
        <v>0</v>
      </c>
      <c r="M277" s="256">
        <f t="shared" si="36"/>
        <v>41.726870270270275</v>
      </c>
      <c r="N277" s="123">
        <f t="shared" si="48"/>
        <v>0</v>
      </c>
      <c r="O277" s="253">
        <f t="shared" si="46"/>
        <v>58.273129729729732</v>
      </c>
      <c r="P277" s="123">
        <f t="shared" si="48"/>
        <v>1078052900</v>
      </c>
      <c r="Q277" s="106">
        <f t="shared" si="42"/>
        <v>58.273129729729732</v>
      </c>
      <c r="R277" s="106"/>
      <c r="S277" s="50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</row>
    <row r="278" spans="1:30" s="45" customFormat="1">
      <c r="A278" s="31">
        <v>60</v>
      </c>
      <c r="B278" s="65" t="s">
        <v>282</v>
      </c>
      <c r="C278" s="79" t="s">
        <v>13</v>
      </c>
      <c r="D278" s="33"/>
      <c r="E278" s="33"/>
      <c r="F278" s="34"/>
      <c r="G278" s="39">
        <v>1200000000</v>
      </c>
      <c r="H278" s="190" t="s">
        <v>365</v>
      </c>
      <c r="I278" s="106"/>
      <c r="J278" s="204"/>
      <c r="K278" s="239">
        <v>713847100</v>
      </c>
      <c r="L278" s="225"/>
      <c r="M278" s="256">
        <f t="shared" si="36"/>
        <v>59.487258333333337</v>
      </c>
      <c r="N278" s="106"/>
      <c r="O278" s="253">
        <f t="shared" si="46"/>
        <v>40.51274166666667</v>
      </c>
      <c r="P278" s="105">
        <f>G278-K278</f>
        <v>486152900</v>
      </c>
      <c r="Q278" s="106">
        <f t="shared" si="42"/>
        <v>40.51274166666667</v>
      </c>
      <c r="R278" s="106"/>
      <c r="S278" s="50"/>
    </row>
    <row r="279" spans="1:30" s="45" customFormat="1">
      <c r="A279" s="31">
        <v>61</v>
      </c>
      <c r="B279" s="65" t="s">
        <v>283</v>
      </c>
      <c r="C279" s="79" t="s">
        <v>284</v>
      </c>
      <c r="D279" s="33"/>
      <c r="E279" s="33"/>
      <c r="F279" s="34"/>
      <c r="G279" s="39">
        <f>SUM(G280:G282)</f>
        <v>400000000</v>
      </c>
      <c r="H279" s="190" t="s">
        <v>365</v>
      </c>
      <c r="I279" s="106"/>
      <c r="J279" s="204"/>
      <c r="K279" s="239"/>
      <c r="L279" s="225"/>
      <c r="M279" s="256">
        <f t="shared" si="36"/>
        <v>0</v>
      </c>
      <c r="N279" s="106"/>
      <c r="O279" s="253">
        <f t="shared" si="46"/>
        <v>100</v>
      </c>
      <c r="P279" s="105">
        <f>SUM(P280:P282)</f>
        <v>400000000</v>
      </c>
      <c r="Q279" s="106">
        <f t="shared" si="42"/>
        <v>100</v>
      </c>
      <c r="R279" s="106"/>
      <c r="S279" s="50"/>
    </row>
    <row r="280" spans="1:30" s="59" customFormat="1" ht="12.75" customHeight="1">
      <c r="A280" s="31"/>
      <c r="B280" s="87"/>
      <c r="C280" s="35"/>
      <c r="D280" s="166" t="s">
        <v>285</v>
      </c>
      <c r="E280" s="88"/>
      <c r="F280" s="89"/>
      <c r="G280" s="39">
        <v>328080000</v>
      </c>
      <c r="H280" s="190" t="s">
        <v>365</v>
      </c>
      <c r="I280" s="110"/>
      <c r="J280" s="206"/>
      <c r="K280" s="243"/>
      <c r="L280" s="226"/>
      <c r="M280" s="256">
        <f t="shared" si="36"/>
        <v>0</v>
      </c>
      <c r="N280" s="110"/>
      <c r="O280" s="253">
        <f t="shared" si="46"/>
        <v>100</v>
      </c>
      <c r="P280" s="105">
        <f>G280-K280</f>
        <v>328080000</v>
      </c>
      <c r="Q280" s="106">
        <f t="shared" si="42"/>
        <v>100</v>
      </c>
      <c r="R280" s="106"/>
      <c r="S280" s="50"/>
    </row>
    <row r="281" spans="1:30" s="59" customFormat="1" ht="12.75" customHeight="1">
      <c r="A281" s="31"/>
      <c r="B281" s="87"/>
      <c r="C281" s="35"/>
      <c r="D281" s="166" t="s">
        <v>286</v>
      </c>
      <c r="E281" s="88"/>
      <c r="F281" s="89"/>
      <c r="G281" s="39">
        <v>25000000</v>
      </c>
      <c r="H281" s="190" t="s">
        <v>365</v>
      </c>
      <c r="I281" s="110"/>
      <c r="J281" s="206"/>
      <c r="K281" s="243"/>
      <c r="L281" s="226"/>
      <c r="M281" s="256">
        <f t="shared" si="36"/>
        <v>0</v>
      </c>
      <c r="N281" s="110"/>
      <c r="O281" s="253">
        <f t="shared" si="46"/>
        <v>100</v>
      </c>
      <c r="P281" s="105">
        <f t="shared" ref="P281:P282" si="49">G281-K281</f>
        <v>25000000</v>
      </c>
      <c r="Q281" s="106">
        <f t="shared" si="42"/>
        <v>100</v>
      </c>
      <c r="R281" s="106"/>
      <c r="S281" s="50"/>
    </row>
    <row r="282" spans="1:30" s="59" customFormat="1" ht="12.75" customHeight="1">
      <c r="A282" s="31"/>
      <c r="B282" s="87"/>
      <c r="C282" s="35"/>
      <c r="D282" s="166" t="s">
        <v>287</v>
      </c>
      <c r="E282" s="88"/>
      <c r="F282" s="89"/>
      <c r="G282" s="39">
        <v>46920000</v>
      </c>
      <c r="H282" s="190" t="s">
        <v>365</v>
      </c>
      <c r="I282" s="110"/>
      <c r="J282" s="206"/>
      <c r="K282" s="243"/>
      <c r="L282" s="226"/>
      <c r="M282" s="256">
        <f t="shared" si="36"/>
        <v>0</v>
      </c>
      <c r="N282" s="110"/>
      <c r="O282" s="253">
        <f t="shared" si="46"/>
        <v>100</v>
      </c>
      <c r="P282" s="105">
        <f t="shared" si="49"/>
        <v>46920000</v>
      </c>
      <c r="Q282" s="106">
        <f t="shared" si="42"/>
        <v>100</v>
      </c>
      <c r="R282" s="106"/>
      <c r="S282" s="50"/>
    </row>
    <row r="283" spans="1:30" s="59" customFormat="1" ht="12.75" customHeight="1">
      <c r="A283" s="31"/>
      <c r="B283" s="87"/>
      <c r="C283" s="35"/>
      <c r="D283" s="166"/>
      <c r="E283" s="88"/>
      <c r="F283" s="89"/>
      <c r="G283" s="74"/>
      <c r="H283" s="190"/>
      <c r="I283" s="110"/>
      <c r="J283" s="206"/>
      <c r="K283" s="243"/>
      <c r="L283" s="226"/>
      <c r="M283" s="256"/>
      <c r="N283" s="110"/>
      <c r="O283" s="253"/>
      <c r="P283" s="105">
        <f t="shared" si="40"/>
        <v>0</v>
      </c>
      <c r="Q283" s="106"/>
      <c r="R283" s="106"/>
      <c r="S283" s="50"/>
    </row>
    <row r="284" spans="1:30" s="59" customFormat="1" ht="12.75" customHeight="1">
      <c r="A284" s="31">
        <v>62</v>
      </c>
      <c r="B284" s="65" t="s">
        <v>289</v>
      </c>
      <c r="C284" s="35" t="s">
        <v>288</v>
      </c>
      <c r="D284" s="166"/>
      <c r="E284" s="88"/>
      <c r="F284" s="89"/>
      <c r="G284" s="39">
        <v>250000000</v>
      </c>
      <c r="H284" s="190" t="s">
        <v>365</v>
      </c>
      <c r="I284" s="110"/>
      <c r="J284" s="206"/>
      <c r="K284" s="239">
        <v>58100000</v>
      </c>
      <c r="L284" s="226"/>
      <c r="M284" s="256">
        <f t="shared" si="36"/>
        <v>23.24</v>
      </c>
      <c r="N284" s="106"/>
      <c r="O284" s="253">
        <f t="shared" si="46"/>
        <v>76.759999999999991</v>
      </c>
      <c r="P284" s="105">
        <f>G284-K284</f>
        <v>191900000</v>
      </c>
      <c r="Q284" s="106">
        <f t="shared" si="42"/>
        <v>76.759999999999991</v>
      </c>
      <c r="R284" s="106"/>
      <c r="S284" s="50"/>
    </row>
    <row r="285" spans="1:30" s="59" customFormat="1" ht="12.75" customHeight="1">
      <c r="A285" s="31"/>
      <c r="B285" s="87"/>
      <c r="C285" s="35"/>
      <c r="D285" s="166"/>
      <c r="E285" s="88"/>
      <c r="F285" s="89"/>
      <c r="G285" s="74"/>
      <c r="H285" s="190"/>
      <c r="I285" s="110"/>
      <c r="J285" s="206"/>
      <c r="K285" s="243"/>
      <c r="L285" s="226"/>
      <c r="M285" s="256"/>
      <c r="N285" s="110"/>
      <c r="O285" s="253"/>
      <c r="P285" s="105">
        <f t="shared" si="40"/>
        <v>0</v>
      </c>
      <c r="Q285" s="106"/>
      <c r="R285" s="106"/>
      <c r="S285" s="50"/>
    </row>
    <row r="286" spans="1:30" s="59" customFormat="1">
      <c r="A286" s="54">
        <v>12</v>
      </c>
      <c r="B286" s="23" t="s">
        <v>304</v>
      </c>
      <c r="C286" s="24" t="s">
        <v>290</v>
      </c>
      <c r="D286" s="157"/>
      <c r="E286" s="157"/>
      <c r="F286" s="158"/>
      <c r="G286" s="123">
        <f>SUM(G287:G294)</f>
        <v>1300000000</v>
      </c>
      <c r="H286" s="123">
        <f t="shared" ref="H286:P286" si="50">SUM(H287:H294)</f>
        <v>0</v>
      </c>
      <c r="I286" s="123">
        <f t="shared" si="50"/>
        <v>0</v>
      </c>
      <c r="J286" s="207">
        <f t="shared" si="50"/>
        <v>0</v>
      </c>
      <c r="K286" s="244">
        <f t="shared" si="50"/>
        <v>304798400</v>
      </c>
      <c r="L286" s="227">
        <f t="shared" si="50"/>
        <v>0</v>
      </c>
      <c r="M286" s="256">
        <f t="shared" si="36"/>
        <v>23.44603076923077</v>
      </c>
      <c r="N286" s="123">
        <f t="shared" si="50"/>
        <v>0</v>
      </c>
      <c r="O286" s="253">
        <f t="shared" si="46"/>
        <v>76.553969230769226</v>
      </c>
      <c r="P286" s="123">
        <f t="shared" si="50"/>
        <v>995201600</v>
      </c>
      <c r="Q286" s="106">
        <f t="shared" si="42"/>
        <v>76.553969230769226</v>
      </c>
      <c r="R286" s="106"/>
      <c r="S286" s="15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</row>
    <row r="287" spans="1:30" s="45" customFormat="1">
      <c r="A287" s="153" t="s">
        <v>375</v>
      </c>
      <c r="B287" s="65" t="s">
        <v>305</v>
      </c>
      <c r="C287" s="79" t="s">
        <v>292</v>
      </c>
      <c r="D287" s="121"/>
      <c r="E287" s="121"/>
      <c r="F287" s="122"/>
      <c r="G287" s="32">
        <v>200000000</v>
      </c>
      <c r="H287" s="190" t="s">
        <v>365</v>
      </c>
      <c r="I287" s="108"/>
      <c r="J287" s="208"/>
      <c r="K287" s="245">
        <v>7203000</v>
      </c>
      <c r="L287" s="228"/>
      <c r="M287" s="256">
        <f t="shared" si="36"/>
        <v>3.6014999999999997</v>
      </c>
      <c r="N287" s="108"/>
      <c r="O287" s="253">
        <f t="shared" si="46"/>
        <v>96.398499999999999</v>
      </c>
      <c r="P287" s="105">
        <f>G287-K287</f>
        <v>192797000</v>
      </c>
      <c r="Q287" s="106">
        <f t="shared" si="42"/>
        <v>96.398499999999999</v>
      </c>
      <c r="R287" s="106"/>
      <c r="S287" s="50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</row>
    <row r="288" spans="1:30" s="45" customFormat="1">
      <c r="A288" s="153" t="s">
        <v>376</v>
      </c>
      <c r="B288" s="65" t="s">
        <v>306</v>
      </c>
      <c r="C288" s="79" t="s">
        <v>294</v>
      </c>
      <c r="D288" s="33"/>
      <c r="E288" s="121"/>
      <c r="F288" s="122"/>
      <c r="G288" s="32">
        <v>150000000</v>
      </c>
      <c r="H288" s="190" t="s">
        <v>365</v>
      </c>
      <c r="I288" s="108"/>
      <c r="J288" s="208"/>
      <c r="K288" s="245"/>
      <c r="L288" s="228"/>
      <c r="M288" s="256">
        <f t="shared" si="36"/>
        <v>0</v>
      </c>
      <c r="N288" s="108"/>
      <c r="O288" s="253">
        <f t="shared" si="46"/>
        <v>100</v>
      </c>
      <c r="P288" s="105">
        <f t="shared" ref="P288:P294" si="51">G288-K288</f>
        <v>150000000</v>
      </c>
      <c r="Q288" s="106">
        <f t="shared" si="42"/>
        <v>100</v>
      </c>
      <c r="R288" s="106"/>
      <c r="S288" s="50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</row>
    <row r="289" spans="1:29" s="45" customFormat="1">
      <c r="A289" s="153" t="s">
        <v>377</v>
      </c>
      <c r="B289" s="65" t="s">
        <v>308</v>
      </c>
      <c r="C289" s="79" t="s">
        <v>293</v>
      </c>
      <c r="D289" s="33"/>
      <c r="E289" s="121"/>
      <c r="F289" s="122"/>
      <c r="G289" s="32">
        <v>150000000</v>
      </c>
      <c r="H289" s="190" t="s">
        <v>365</v>
      </c>
      <c r="I289" s="108"/>
      <c r="J289" s="208"/>
      <c r="K289" s="245">
        <v>19329400</v>
      </c>
      <c r="L289" s="228"/>
      <c r="M289" s="256">
        <f t="shared" ref="M289:M300" si="52">K289/G289*100</f>
        <v>12.886266666666666</v>
      </c>
      <c r="N289" s="108"/>
      <c r="O289" s="253">
        <f t="shared" si="46"/>
        <v>87.113733333333329</v>
      </c>
      <c r="P289" s="105">
        <f t="shared" si="51"/>
        <v>130670600</v>
      </c>
      <c r="Q289" s="106">
        <f t="shared" si="42"/>
        <v>87.113733333333329</v>
      </c>
      <c r="R289" s="106"/>
      <c r="S289" s="50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</row>
    <row r="290" spans="1:29" s="45" customFormat="1">
      <c r="A290" s="153" t="s">
        <v>378</v>
      </c>
      <c r="B290" s="65" t="s">
        <v>307</v>
      </c>
      <c r="C290" s="79" t="s">
        <v>295</v>
      </c>
      <c r="D290" s="33"/>
      <c r="E290" s="121"/>
      <c r="F290" s="122"/>
      <c r="G290" s="32">
        <v>100000000</v>
      </c>
      <c r="H290" s="190" t="s">
        <v>365</v>
      </c>
      <c r="I290" s="108"/>
      <c r="J290" s="208"/>
      <c r="K290" s="245"/>
      <c r="L290" s="228"/>
      <c r="M290" s="256">
        <f t="shared" si="52"/>
        <v>0</v>
      </c>
      <c r="N290" s="108"/>
      <c r="O290" s="253">
        <f t="shared" si="46"/>
        <v>100</v>
      </c>
      <c r="P290" s="105">
        <f t="shared" si="51"/>
        <v>100000000</v>
      </c>
      <c r="Q290" s="106">
        <f t="shared" si="42"/>
        <v>100</v>
      </c>
      <c r="R290" s="106"/>
      <c r="S290" s="50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</row>
    <row r="291" spans="1:29" s="45" customFormat="1">
      <c r="A291" s="153" t="s">
        <v>379</v>
      </c>
      <c r="B291" s="65" t="s">
        <v>309</v>
      </c>
      <c r="C291" s="79" t="s">
        <v>296</v>
      </c>
      <c r="D291" s="33"/>
      <c r="E291" s="121"/>
      <c r="F291" s="122"/>
      <c r="G291" s="32">
        <v>150000000</v>
      </c>
      <c r="H291" s="190" t="s">
        <v>365</v>
      </c>
      <c r="I291" s="108"/>
      <c r="J291" s="208"/>
      <c r="K291" s="245">
        <v>53130000</v>
      </c>
      <c r="L291" s="228"/>
      <c r="M291" s="256">
        <f t="shared" si="52"/>
        <v>35.42</v>
      </c>
      <c r="N291" s="108"/>
      <c r="O291" s="253">
        <f t="shared" si="46"/>
        <v>64.58</v>
      </c>
      <c r="P291" s="105">
        <f t="shared" si="51"/>
        <v>96870000</v>
      </c>
      <c r="Q291" s="106">
        <f t="shared" si="42"/>
        <v>64.58</v>
      </c>
      <c r="R291" s="106"/>
      <c r="S291" s="50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</row>
    <row r="292" spans="1:29" s="45" customFormat="1">
      <c r="A292" s="153" t="s">
        <v>386</v>
      </c>
      <c r="B292" s="65" t="s">
        <v>310</v>
      </c>
      <c r="C292" s="79" t="s">
        <v>297</v>
      </c>
      <c r="D292" s="33"/>
      <c r="E292" s="121"/>
      <c r="F292" s="122"/>
      <c r="G292" s="32">
        <v>200000000</v>
      </c>
      <c r="H292" s="190" t="s">
        <v>365</v>
      </c>
      <c r="I292" s="108"/>
      <c r="J292" s="208"/>
      <c r="K292" s="245">
        <v>195136000</v>
      </c>
      <c r="L292" s="228"/>
      <c r="M292" s="256">
        <f t="shared" si="52"/>
        <v>97.567999999999998</v>
      </c>
      <c r="N292" s="108"/>
      <c r="O292" s="253">
        <f t="shared" si="46"/>
        <v>2.4319999999999999</v>
      </c>
      <c r="P292" s="105">
        <f t="shared" si="51"/>
        <v>4864000</v>
      </c>
      <c r="Q292" s="106">
        <f t="shared" si="42"/>
        <v>2.4319999999999999</v>
      </c>
      <c r="R292" s="106"/>
      <c r="S292" s="50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</row>
    <row r="293" spans="1:29" s="45" customFormat="1">
      <c r="A293" s="153" t="s">
        <v>387</v>
      </c>
      <c r="B293" s="65" t="s">
        <v>311</v>
      </c>
      <c r="C293" s="79" t="s">
        <v>31</v>
      </c>
      <c r="D293" s="33"/>
      <c r="E293" s="130"/>
      <c r="F293" s="131"/>
      <c r="G293" s="32">
        <v>200000000</v>
      </c>
      <c r="H293" s="190" t="s">
        <v>365</v>
      </c>
      <c r="I293" s="108"/>
      <c r="J293" s="208"/>
      <c r="K293" s="245"/>
      <c r="L293" s="228"/>
      <c r="M293" s="256">
        <f t="shared" si="52"/>
        <v>0</v>
      </c>
      <c r="N293" s="108"/>
      <c r="O293" s="253">
        <f t="shared" si="46"/>
        <v>100</v>
      </c>
      <c r="P293" s="105">
        <f t="shared" si="51"/>
        <v>200000000</v>
      </c>
      <c r="Q293" s="106">
        <f t="shared" si="42"/>
        <v>100</v>
      </c>
      <c r="R293" s="106"/>
      <c r="S293" s="50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</row>
    <row r="294" spans="1:29" s="45" customFormat="1">
      <c r="A294" s="153" t="s">
        <v>388</v>
      </c>
      <c r="B294" s="65" t="s">
        <v>312</v>
      </c>
      <c r="C294" s="79" t="s">
        <v>298</v>
      </c>
      <c r="D294" s="121"/>
      <c r="E294" s="121"/>
      <c r="F294" s="122"/>
      <c r="G294" s="32">
        <v>150000000</v>
      </c>
      <c r="H294" s="190" t="s">
        <v>365</v>
      </c>
      <c r="I294" s="108"/>
      <c r="J294" s="208"/>
      <c r="K294" s="245">
        <v>30000000</v>
      </c>
      <c r="L294" s="228"/>
      <c r="M294" s="256">
        <f t="shared" si="52"/>
        <v>20</v>
      </c>
      <c r="N294" s="108"/>
      <c r="O294" s="253">
        <f t="shared" si="46"/>
        <v>80</v>
      </c>
      <c r="P294" s="105">
        <f t="shared" si="51"/>
        <v>120000000</v>
      </c>
      <c r="Q294" s="106">
        <f t="shared" si="42"/>
        <v>80</v>
      </c>
      <c r="R294" s="106"/>
      <c r="S294" s="50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</row>
    <row r="295" spans="1:29" s="45" customFormat="1" ht="12.75" customHeight="1">
      <c r="A295" s="31"/>
      <c r="B295" s="90"/>
      <c r="C295" s="15"/>
      <c r="D295" s="91"/>
      <c r="E295" s="66"/>
      <c r="F295" s="66"/>
      <c r="G295" s="67"/>
      <c r="H295" s="190"/>
      <c r="I295" s="107"/>
      <c r="J295" s="201"/>
      <c r="K295" s="240"/>
      <c r="L295" s="222"/>
      <c r="M295" s="256"/>
      <c r="N295" s="107"/>
      <c r="O295" s="253"/>
      <c r="P295" s="105">
        <f t="shared" si="40"/>
        <v>0</v>
      </c>
      <c r="Q295" s="106"/>
      <c r="R295" s="106"/>
      <c r="S295" s="50"/>
      <c r="T295" s="68"/>
    </row>
    <row r="296" spans="1:29" s="59" customFormat="1" ht="24.95" customHeight="1">
      <c r="A296" s="54">
        <v>13</v>
      </c>
      <c r="B296" s="23" t="s">
        <v>300</v>
      </c>
      <c r="C296" s="277" t="s">
        <v>299</v>
      </c>
      <c r="D296" s="278"/>
      <c r="E296" s="278"/>
      <c r="F296" s="279"/>
      <c r="G296" s="123">
        <f>SUM(G297:G299)</f>
        <v>650000000</v>
      </c>
      <c r="H296" s="123">
        <f t="shared" ref="H296:P296" si="53">SUM(H297:H299)</f>
        <v>0</v>
      </c>
      <c r="I296" s="123">
        <f t="shared" si="53"/>
        <v>0</v>
      </c>
      <c r="J296" s="207">
        <f t="shared" si="53"/>
        <v>0</v>
      </c>
      <c r="K296" s="244">
        <f t="shared" si="53"/>
        <v>341258000</v>
      </c>
      <c r="L296" s="227">
        <f t="shared" si="53"/>
        <v>0</v>
      </c>
      <c r="M296" s="256">
        <f t="shared" si="52"/>
        <v>52.501230769230766</v>
      </c>
      <c r="N296" s="123">
        <f t="shared" si="53"/>
        <v>0</v>
      </c>
      <c r="O296" s="253">
        <f t="shared" si="46"/>
        <v>47.498769230769234</v>
      </c>
      <c r="P296" s="123">
        <f t="shared" si="53"/>
        <v>308742000</v>
      </c>
      <c r="Q296" s="106">
        <f t="shared" si="42"/>
        <v>47.498769230769234</v>
      </c>
      <c r="R296" s="106"/>
      <c r="S296" s="15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</row>
    <row r="297" spans="1:29" s="45" customFormat="1">
      <c r="A297" s="31">
        <v>71</v>
      </c>
      <c r="B297" s="65" t="s">
        <v>301</v>
      </c>
      <c r="C297" s="138" t="s">
        <v>320</v>
      </c>
      <c r="D297" s="36"/>
      <c r="E297" s="36"/>
      <c r="F297" s="37"/>
      <c r="G297" s="32">
        <v>400000000</v>
      </c>
      <c r="H297" s="190" t="s">
        <v>365</v>
      </c>
      <c r="I297" s="108"/>
      <c r="J297" s="208"/>
      <c r="K297" s="245">
        <v>212213000</v>
      </c>
      <c r="L297" s="228"/>
      <c r="M297" s="256">
        <f t="shared" si="52"/>
        <v>53.053249999999998</v>
      </c>
      <c r="N297" s="108"/>
      <c r="O297" s="253">
        <f t="shared" si="46"/>
        <v>46.946750000000002</v>
      </c>
      <c r="P297" s="105">
        <f>G297-K297</f>
        <v>187787000</v>
      </c>
      <c r="Q297" s="106">
        <f t="shared" si="42"/>
        <v>46.946750000000002</v>
      </c>
      <c r="R297" s="106"/>
      <c r="S297" s="50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</row>
    <row r="298" spans="1:29" s="45" customFormat="1">
      <c r="A298" s="31">
        <v>72</v>
      </c>
      <c r="B298" s="65" t="s">
        <v>302</v>
      </c>
      <c r="C298" s="137" t="s">
        <v>318</v>
      </c>
      <c r="D298" s="36"/>
      <c r="E298" s="36"/>
      <c r="F298" s="37"/>
      <c r="G298" s="32">
        <v>150000000</v>
      </c>
      <c r="H298" s="190" t="s">
        <v>365</v>
      </c>
      <c r="I298" s="108"/>
      <c r="J298" s="208"/>
      <c r="K298" s="245">
        <v>48515000</v>
      </c>
      <c r="L298" s="228"/>
      <c r="M298" s="256">
        <f t="shared" si="52"/>
        <v>32.343333333333334</v>
      </c>
      <c r="N298" s="108"/>
      <c r="O298" s="253">
        <f t="shared" si="46"/>
        <v>67.656666666666666</v>
      </c>
      <c r="P298" s="105">
        <f t="shared" ref="P298:P299" si="54">G298-K298</f>
        <v>101485000</v>
      </c>
      <c r="Q298" s="106">
        <f t="shared" si="42"/>
        <v>67.656666666666666</v>
      </c>
      <c r="R298" s="106"/>
      <c r="S298" s="50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</row>
    <row r="299" spans="1:29" s="45" customFormat="1" ht="15.75" customHeight="1">
      <c r="A299" s="31">
        <v>73</v>
      </c>
      <c r="B299" s="65" t="s">
        <v>303</v>
      </c>
      <c r="C299" s="35" t="s">
        <v>319</v>
      </c>
      <c r="D299" s="92"/>
      <c r="E299" s="93"/>
      <c r="F299" s="94"/>
      <c r="G299" s="39">
        <v>100000000</v>
      </c>
      <c r="H299" s="190" t="s">
        <v>365</v>
      </c>
      <c r="I299" s="107"/>
      <c r="J299" s="201"/>
      <c r="K299" s="239">
        <v>80530000</v>
      </c>
      <c r="L299" s="222"/>
      <c r="M299" s="261">
        <f t="shared" si="52"/>
        <v>80.53</v>
      </c>
      <c r="N299" s="189"/>
      <c r="O299" s="254">
        <f t="shared" si="46"/>
        <v>19.470000000000002</v>
      </c>
      <c r="P299" s="105">
        <f t="shared" si="54"/>
        <v>19470000</v>
      </c>
      <c r="Q299" s="106">
        <f t="shared" si="42"/>
        <v>19.470000000000002</v>
      </c>
      <c r="R299" s="106"/>
      <c r="S299" s="50"/>
    </row>
    <row r="300" spans="1:29" s="59" customFormat="1" ht="15.75">
      <c r="A300" s="269" t="s">
        <v>2</v>
      </c>
      <c r="B300" s="270"/>
      <c r="C300" s="270"/>
      <c r="D300" s="270"/>
      <c r="E300" s="270"/>
      <c r="F300" s="271"/>
      <c r="G300" s="128">
        <f>G12+G14</f>
        <v>114195832591</v>
      </c>
      <c r="H300" s="128"/>
      <c r="I300" s="128"/>
      <c r="J300" s="212"/>
      <c r="K300" s="249">
        <f t="shared" ref="K300" si="55">K12+K14</f>
        <v>15063475280</v>
      </c>
      <c r="L300" s="232"/>
      <c r="M300" s="255">
        <f t="shared" si="52"/>
        <v>13.190915060754312</v>
      </c>
      <c r="N300" s="175"/>
      <c r="O300" s="250">
        <f t="shared" si="46"/>
        <v>86.809084939245679</v>
      </c>
      <c r="P300" s="175">
        <f>P14+P12</f>
        <v>99132357311</v>
      </c>
      <c r="Q300" s="95"/>
      <c r="R300" s="95"/>
      <c r="S300" s="95"/>
    </row>
    <row r="301" spans="1:29" s="2" customFormat="1">
      <c r="A301" s="4"/>
      <c r="B301" s="17"/>
      <c r="C301" s="140"/>
      <c r="D301" s="18"/>
      <c r="E301" s="18"/>
      <c r="F301" s="18"/>
      <c r="G301" s="19"/>
      <c r="H301" s="148"/>
      <c r="I301" s="19"/>
      <c r="J301" s="19"/>
      <c r="K301" s="19"/>
      <c r="L301" s="19"/>
      <c r="M301" s="19"/>
      <c r="N301" s="19"/>
      <c r="O301" s="148"/>
      <c r="P301" s="19"/>
      <c r="Q301" s="19"/>
      <c r="R301" s="19"/>
      <c r="S301" s="3"/>
    </row>
    <row r="302" spans="1:29" s="2" customFormat="1">
      <c r="A302" s="4"/>
      <c r="B302" s="20"/>
      <c r="C302" s="141"/>
      <c r="D302" s="21"/>
      <c r="E302" s="18"/>
      <c r="F302" s="18"/>
      <c r="G302" s="27"/>
      <c r="H302" s="149"/>
      <c r="I302" s="27"/>
      <c r="J302" s="27"/>
      <c r="K302" s="27"/>
      <c r="L302" s="27"/>
      <c r="M302" s="27"/>
      <c r="N302" s="27"/>
      <c r="O302" s="149"/>
      <c r="P302" s="27"/>
      <c r="Q302" s="116" t="s">
        <v>323</v>
      </c>
      <c r="R302" s="116"/>
      <c r="T302" s="30"/>
    </row>
    <row r="303" spans="1:29" s="2" customFormat="1">
      <c r="A303" s="4"/>
      <c r="B303" s="20"/>
      <c r="C303" s="141"/>
      <c r="D303" s="21"/>
      <c r="E303" s="18"/>
      <c r="F303" s="18"/>
      <c r="G303" s="27"/>
      <c r="H303" s="149"/>
      <c r="I303" s="27"/>
      <c r="J303" s="27"/>
      <c r="K303" s="27"/>
      <c r="L303" s="27"/>
      <c r="M303" s="27"/>
      <c r="N303" s="27"/>
      <c r="O303" s="149"/>
      <c r="P303" s="27"/>
      <c r="Q303" s="117" t="s">
        <v>27</v>
      </c>
      <c r="R303" s="117"/>
    </row>
    <row r="304" spans="1:29" s="2" customFormat="1">
      <c r="A304" s="5"/>
      <c r="B304" s="12"/>
      <c r="C304" s="142"/>
      <c r="D304" s="13"/>
      <c r="E304" s="13"/>
      <c r="F304" s="13"/>
      <c r="G304" s="27"/>
      <c r="H304" s="149"/>
      <c r="I304" s="27"/>
      <c r="J304" s="27"/>
      <c r="K304" s="27"/>
      <c r="L304" s="27"/>
      <c r="M304" s="27"/>
      <c r="N304" s="27"/>
      <c r="O304" s="149"/>
      <c r="P304" s="27"/>
      <c r="Q304" s="117" t="s">
        <v>32</v>
      </c>
      <c r="R304" s="117"/>
    </row>
    <row r="305" spans="1:19" s="2" customFormat="1">
      <c r="A305" s="5"/>
      <c r="B305" s="12"/>
      <c r="C305" s="142"/>
      <c r="D305" s="13"/>
      <c r="E305" s="13"/>
      <c r="F305" s="13"/>
      <c r="G305" s="27"/>
      <c r="H305" s="149"/>
      <c r="I305" s="27"/>
      <c r="J305" s="27"/>
      <c r="K305" s="27"/>
      <c r="L305" s="27"/>
      <c r="M305" s="27"/>
      <c r="N305" s="27"/>
      <c r="O305" s="149"/>
      <c r="P305" s="27"/>
      <c r="Q305" s="117"/>
      <c r="R305" s="117"/>
    </row>
    <row r="306" spans="1:19" s="2" customFormat="1">
      <c r="A306" s="5"/>
      <c r="B306" s="12"/>
      <c r="C306" s="142"/>
      <c r="D306" s="13"/>
      <c r="E306" s="13"/>
      <c r="F306" s="13"/>
      <c r="G306" s="27"/>
      <c r="H306" s="149"/>
      <c r="I306" s="27"/>
      <c r="J306" s="27"/>
      <c r="K306" s="27"/>
      <c r="L306" s="27"/>
      <c r="M306" s="27"/>
      <c r="N306" s="27"/>
      <c r="O306" s="149"/>
      <c r="P306" s="27"/>
      <c r="Q306" s="117"/>
      <c r="R306" s="117"/>
    </row>
    <row r="307" spans="1:19" s="2" customFormat="1">
      <c r="A307" s="5"/>
      <c r="B307" s="12"/>
      <c r="C307" s="142"/>
      <c r="D307" s="13"/>
      <c r="E307" s="13"/>
      <c r="F307" s="13"/>
      <c r="G307" s="21"/>
      <c r="H307" s="150"/>
      <c r="I307" s="21"/>
      <c r="J307" s="21"/>
      <c r="K307" s="21"/>
      <c r="L307" s="21"/>
      <c r="M307" s="21"/>
      <c r="N307" s="21"/>
      <c r="O307" s="150"/>
      <c r="P307" s="21"/>
      <c r="Q307" s="117"/>
      <c r="R307" s="117"/>
    </row>
    <row r="308" spans="1:19" s="2" customFormat="1">
      <c r="A308" s="5"/>
      <c r="B308" s="12"/>
      <c r="C308" s="142"/>
      <c r="D308" s="13"/>
      <c r="E308" s="13"/>
      <c r="F308" s="13"/>
      <c r="G308" s="21"/>
      <c r="H308" s="150"/>
      <c r="I308" s="21"/>
      <c r="J308" s="21"/>
      <c r="K308" s="21"/>
      <c r="L308" s="21"/>
      <c r="M308" s="21"/>
      <c r="N308" s="21"/>
      <c r="O308" s="150"/>
      <c r="P308" s="21"/>
      <c r="Q308" s="118"/>
      <c r="R308" s="118"/>
    </row>
    <row r="309" spans="1:19" s="2" customFormat="1">
      <c r="A309" s="5"/>
      <c r="B309" s="12"/>
      <c r="C309" s="142"/>
      <c r="D309" s="13"/>
      <c r="E309" s="13"/>
      <c r="F309" s="13"/>
      <c r="G309" s="21"/>
      <c r="H309" s="150"/>
      <c r="I309" s="21"/>
      <c r="J309" s="21"/>
      <c r="K309" s="21"/>
      <c r="L309" s="21"/>
      <c r="M309" s="21"/>
      <c r="N309" s="21"/>
      <c r="O309" s="150"/>
      <c r="P309" s="21"/>
      <c r="Q309" s="119" t="s">
        <v>33</v>
      </c>
      <c r="R309" s="119"/>
    </row>
    <row r="310" spans="1:19" s="2" customFormat="1">
      <c r="A310" s="5"/>
      <c r="B310" s="12"/>
      <c r="C310" s="142"/>
      <c r="D310" s="13"/>
      <c r="E310" s="13"/>
      <c r="F310" s="13"/>
      <c r="G310" s="21"/>
      <c r="H310" s="150"/>
      <c r="I310" s="21"/>
      <c r="J310" s="21"/>
      <c r="K310" s="21"/>
      <c r="L310" s="21"/>
      <c r="M310" s="21"/>
      <c r="N310" s="21"/>
      <c r="O310" s="150"/>
      <c r="P310" s="21"/>
      <c r="Q310" s="118" t="s">
        <v>34</v>
      </c>
      <c r="R310" s="118"/>
    </row>
    <row r="311" spans="1:19" s="2" customFormat="1">
      <c r="A311" s="5"/>
      <c r="B311" s="12"/>
      <c r="C311" s="142"/>
      <c r="D311" s="13"/>
      <c r="E311" s="13"/>
      <c r="F311" s="13"/>
      <c r="G311" s="21"/>
      <c r="H311" s="150"/>
      <c r="I311" s="21"/>
      <c r="J311" s="21"/>
      <c r="K311" s="21"/>
      <c r="L311" s="21"/>
      <c r="M311" s="21"/>
      <c r="N311" s="21"/>
      <c r="O311" s="150"/>
      <c r="P311" s="21"/>
      <c r="Q311" s="21"/>
      <c r="R311" s="21"/>
    </row>
    <row r="312" spans="1:19" s="2" customFormat="1">
      <c r="A312" s="5"/>
      <c r="B312" s="29"/>
      <c r="C312" s="143"/>
      <c r="D312" s="13"/>
      <c r="E312" s="13"/>
      <c r="F312" s="13"/>
      <c r="G312" s="22"/>
      <c r="H312" s="151"/>
      <c r="I312" s="22"/>
      <c r="J312" s="22"/>
      <c r="K312" s="22"/>
      <c r="L312" s="22"/>
      <c r="M312" s="22"/>
      <c r="N312" s="22"/>
      <c r="O312" s="151"/>
      <c r="P312" s="22"/>
      <c r="Q312" s="22"/>
      <c r="R312" s="22"/>
      <c r="S312" s="1"/>
    </row>
    <row r="314" spans="1:19">
      <c r="D314" s="97"/>
      <c r="E314" s="97"/>
      <c r="F314" s="97"/>
      <c r="G314" s="98"/>
      <c r="H314" s="152"/>
      <c r="I314" s="98"/>
      <c r="J314" s="98"/>
      <c r="K314" s="98"/>
      <c r="L314" s="98"/>
      <c r="M314" s="98"/>
      <c r="N314" s="98"/>
      <c r="O314" s="152"/>
      <c r="P314" s="98"/>
      <c r="Q314" s="98"/>
      <c r="R314" s="98"/>
    </row>
  </sheetData>
  <mergeCells count="45">
    <mergeCell ref="C267:D267"/>
    <mergeCell ref="C54:E54"/>
    <mergeCell ref="C56:D56"/>
    <mergeCell ref="C154:D154"/>
    <mergeCell ref="C155:D155"/>
    <mergeCell ref="C156:D156"/>
    <mergeCell ref="C157:D157"/>
    <mergeCell ref="C159:D159"/>
    <mergeCell ref="C242:D242"/>
    <mergeCell ref="C163:D163"/>
    <mergeCell ref="C168:D168"/>
    <mergeCell ref="C173:D173"/>
    <mergeCell ref="C230:D230"/>
    <mergeCell ref="C32:D32"/>
    <mergeCell ref="C39:D39"/>
    <mergeCell ref="B3:S3"/>
    <mergeCell ref="B1:S1"/>
    <mergeCell ref="B2:S2"/>
    <mergeCell ref="G6:G8"/>
    <mergeCell ref="S6:S8"/>
    <mergeCell ref="H6:H8"/>
    <mergeCell ref="I6:M6"/>
    <mergeCell ref="P6:P8"/>
    <mergeCell ref="Q6:Q8"/>
    <mergeCell ref="I7:J7"/>
    <mergeCell ref="R6:R8"/>
    <mergeCell ref="K7:M7"/>
    <mergeCell ref="C20:D20"/>
    <mergeCell ref="C22:D22"/>
    <mergeCell ref="N6:O7"/>
    <mergeCell ref="C260:F260"/>
    <mergeCell ref="A300:F300"/>
    <mergeCell ref="A6:A8"/>
    <mergeCell ref="B6:B8"/>
    <mergeCell ref="C6:F8"/>
    <mergeCell ref="C192:F192"/>
    <mergeCell ref="C9:F9"/>
    <mergeCell ref="C296:F296"/>
    <mergeCell ref="C64:D64"/>
    <mergeCell ref="C44:F44"/>
    <mergeCell ref="C53:D53"/>
    <mergeCell ref="C55:D55"/>
    <mergeCell ref="C25:D25"/>
    <mergeCell ref="C29:D29"/>
    <mergeCell ref="C33:D33"/>
  </mergeCells>
  <printOptions horizontalCentered="1"/>
  <pageMargins left="0" right="0" top="0" bottom="0" header="0.31496062992126" footer="0.31496062992126"/>
  <pageSetup paperSize="258" scale="65" orientation="landscape" r:id="rId1"/>
  <rowBreaks count="2" manualBreakCount="2">
    <brk id="179" max="15" man="1"/>
    <brk id="2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 &amp; EVALUASI</dc:creator>
  <cp:lastModifiedBy>User</cp:lastModifiedBy>
  <cp:lastPrinted>2019-07-23T02:56:07Z</cp:lastPrinted>
  <dcterms:created xsi:type="dcterms:W3CDTF">2008-04-27T19:10:31Z</dcterms:created>
  <dcterms:modified xsi:type="dcterms:W3CDTF">2019-09-12T07:44:44Z</dcterms:modified>
</cp:coreProperties>
</file>