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2240" windowHeight="7620" activeTab="3"/>
  </bookViews>
  <sheets>
    <sheet name="Rekap" sheetId="6" r:id="rId1"/>
    <sheet name="Verifikasi" sheetId="5" r:id="rId2"/>
    <sheet name="Sheet1" sheetId="7" r:id="rId3"/>
    <sheet name="REKAP RENJA PUPR" sheetId="8" r:id="rId4"/>
  </sheets>
  <definedNames>
    <definedName name="_xlnm.Print_Area" localSheetId="1">Verifikasi!$A$1:$D$62</definedName>
  </definedNames>
  <calcPr calcId="125725" concurrentCalc="0"/>
</workbook>
</file>

<file path=xl/calcChain.xml><?xml version="1.0" encoding="utf-8"?>
<calcChain xmlns="http://schemas.openxmlformats.org/spreadsheetml/2006/main">
  <c r="K131" i="8"/>
  <c r="L32"/>
  <c r="K11" l="1"/>
  <c r="K232" l="1"/>
  <c r="K253"/>
  <c r="K248"/>
  <c r="K235"/>
  <c r="K208"/>
  <c r="K210"/>
  <c r="K157"/>
  <c r="K193"/>
  <c r="K185"/>
  <c r="K159"/>
  <c r="K93"/>
  <c r="K9" s="1"/>
  <c r="K95"/>
  <c r="O95" s="1"/>
  <c r="K73"/>
  <c r="K67"/>
  <c r="K12"/>
  <c r="J165"/>
  <c r="O203"/>
  <c r="O204"/>
  <c r="O200"/>
  <c r="O201"/>
  <c r="O202"/>
  <c r="O197"/>
  <c r="O198"/>
  <c r="O196"/>
  <c r="O184"/>
  <c r="O185"/>
  <c r="O186"/>
  <c r="O188"/>
  <c r="O190"/>
  <c r="O191"/>
  <c r="O159"/>
  <c r="O181"/>
  <c r="O183"/>
  <c r="O165"/>
  <c r="O162"/>
  <c r="O160"/>
  <c r="O233"/>
  <c r="O235"/>
  <c r="O253"/>
  <c r="O256"/>
  <c r="O257"/>
  <c r="O258"/>
  <c r="O259"/>
  <c r="O255"/>
  <c r="O248"/>
  <c r="O251"/>
  <c r="O250"/>
  <c r="O239"/>
  <c r="O240"/>
  <c r="O241"/>
  <c r="O242"/>
  <c r="O243"/>
  <c r="O244"/>
  <c r="O245"/>
  <c r="O246"/>
  <c r="O238"/>
  <c r="O151"/>
  <c r="O140"/>
  <c r="O129"/>
  <c r="O130"/>
  <c r="O119"/>
  <c r="O120"/>
  <c r="O107"/>
  <c r="O104"/>
  <c r="M73"/>
  <c r="O73"/>
  <c r="O86"/>
  <c r="O87"/>
  <c r="O88"/>
  <c r="O89"/>
  <c r="O90"/>
  <c r="O85"/>
  <c r="O74"/>
  <c r="O67"/>
  <c r="O69"/>
  <c r="O70"/>
  <c r="O71"/>
  <c r="O68"/>
  <c r="O64"/>
  <c r="O61"/>
  <c r="O62"/>
  <c r="O63"/>
  <c r="O60"/>
  <c r="O57"/>
  <c r="O45"/>
  <c r="O38"/>
  <c r="O37"/>
  <c r="K45"/>
  <c r="O15"/>
  <c r="O16"/>
  <c r="O14"/>
  <c r="K16"/>
  <c r="K38"/>
  <c r="O193" l="1"/>
  <c r="K96"/>
  <c r="O96" s="1"/>
  <c r="K107"/>
  <c r="O131"/>
  <c r="K140"/>
  <c r="K120"/>
  <c r="K104"/>
  <c r="K225"/>
  <c r="K223" s="1"/>
  <c r="K6" s="1"/>
  <c r="K165"/>
  <c r="K186"/>
  <c r="K160"/>
  <c r="K162"/>
  <c r="K181"/>
  <c r="O12"/>
  <c r="O210"/>
  <c r="K151"/>
  <c r="K74"/>
  <c r="N185" i="6"/>
  <c r="N169"/>
  <c r="N64"/>
  <c r="N179"/>
  <c r="N173"/>
  <c r="N176"/>
  <c r="N197"/>
  <c r="N163"/>
  <c r="N159"/>
  <c r="N150"/>
  <c r="N145"/>
  <c r="N132"/>
  <c r="N131"/>
  <c r="N113"/>
  <c r="N112"/>
  <c r="N101"/>
  <c r="N104"/>
  <c r="N84"/>
  <c r="N81"/>
  <c r="N79"/>
  <c r="N71"/>
  <c r="N78"/>
  <c r="N36"/>
  <c r="N203"/>
  <c r="E17" i="5"/>
  <c r="E18"/>
</calcChain>
</file>

<file path=xl/sharedStrings.xml><?xml version="1.0" encoding="utf-8"?>
<sst xmlns="http://schemas.openxmlformats.org/spreadsheetml/2006/main" count="1442" uniqueCount="707">
  <si>
    <t>No.</t>
  </si>
  <si>
    <t>LEMBAR VERIFIKASI</t>
  </si>
  <si>
    <t>PARAF</t>
  </si>
  <si>
    <t>………………………………...……………….</t>
  </si>
  <si>
    <t>TTD</t>
  </si>
  <si>
    <t>PROGRAM</t>
  </si>
  <si>
    <t>NAMA VERIFIKATUR</t>
  </si>
  <si>
    <t>Keterangan :</t>
  </si>
  <si>
    <t>(……………..……)</t>
  </si>
  <si>
    <t xml:space="preserve">RANCANGAN RENJA PERANGKAT DAERAH TAHUN 2019 </t>
  </si>
  <si>
    <t>CATATAN HASIL VERIFIKASI</t>
  </si>
  <si>
    <t>ORGANISASI PERANGKAT DAERAH</t>
  </si>
  <si>
    <t>: ……………....…………………………………………………………………..</t>
  </si>
  <si>
    <t>Perumusan Tujuan (Uraian, Indikator dan Target) :</t>
  </si>
  <si>
    <t>Perumusan Sasaran (Uraian, Indikator dan Target) :</t>
  </si>
  <si>
    <t>Catatan Kegiatan yang mendukung Isu Strategis/Program Prioritas Daerah :</t>
  </si>
  <si>
    <t>Perumusan Isu Strategis OPD :</t>
  </si>
  <si>
    <t>Perumusan Program (Nomenklatur, Indikator dan Target serata keselarasannya terhadap Sasaran) :</t>
  </si>
  <si>
    <t>Perumusan Kegiatan (Nomenklatur, Indikator, Target, Lokus, Pagu Indikatif, dan Sumber Dana, serta keselarasannya terhadap Program) :</t>
  </si>
  <si>
    <t>Rekapitulasi Renja Perangkat Daerah Tahun 2019</t>
  </si>
  <si>
    <t>NO</t>
  </si>
  <si>
    <t>URUSAN</t>
  </si>
  <si>
    <t>TUJUAN</t>
  </si>
  <si>
    <t>INDIKATOR TUJUAN</t>
  </si>
  <si>
    <t>KODE REKENING</t>
  </si>
  <si>
    <t>INDIKATOR PROGRAM</t>
  </si>
  <si>
    <t>SATUAN KINERJA</t>
  </si>
  <si>
    <t>CAPAIAN KINERJA 2017</t>
  </si>
  <si>
    <t>RENCANA TAHUN 2019</t>
  </si>
  <si>
    <t>PENANGGUNG JAWAB (OPD DAN JABATAN)</t>
  </si>
  <si>
    <t>ISU STRATEGIS</t>
  </si>
  <si>
    <t>SASARAN</t>
  </si>
  <si>
    <t>INDIKATOR SASARAN</t>
  </si>
  <si>
    <t>KEGIATAN</t>
  </si>
  <si>
    <t>INDIKATOR KEGIATAN</t>
  </si>
  <si>
    <t>LOKASI</t>
  </si>
  <si>
    <t>TARGET CAPAIAN KINERJA</t>
  </si>
  <si>
    <t>KEBUTUHAN DANA/PAGU INDIKATIF (Rp)</t>
  </si>
  <si>
    <t>SUMBER DANA</t>
  </si>
  <si>
    <t>1. Isu Strategis adalah su-isu strategis berdasarkan tugas dan fungsi PD yang merupakan permasalahan aktual/krusial/penting yang dihadapi PD</t>
  </si>
  <si>
    <t>2. Tujuan adalah sesuatu kondisi yang akan dicapai atau dihasilkan dalam jangka waktu 5 (lima) Tahunan.</t>
  </si>
  <si>
    <t>3. Sasaran adalah rumusan kondisi yang menggambarkan tercapainya tujuan, berupa hasil pembangunan Daerah/Perangkat Daerah yang diperoleh dari pencapaian hasil (outcome) program Perangkat Daerah.</t>
  </si>
  <si>
    <t xml:space="preserve"> </t>
  </si>
  <si>
    <t>1.03 . 1.03.01 . 01</t>
  </si>
  <si>
    <t>1.03 . 1.03.01 . 01 . 002</t>
  </si>
  <si>
    <t>1.03 . 1.03.01 . 01 . 008</t>
  </si>
  <si>
    <t>1.03 . 1.03.01 . 01 . 009</t>
  </si>
  <si>
    <t>1.03 . 1.03.01 . 01 . 010</t>
  </si>
  <si>
    <t>1.03 . 1.03.01 . 01 . 011</t>
  </si>
  <si>
    <t>1.03 . 1.03.01 . 01 . 012</t>
  </si>
  <si>
    <t>1.03 . 1.03.01 . 01 . 013</t>
  </si>
  <si>
    <t>1.03 . 1.03.01 . 01 . 014</t>
  </si>
  <si>
    <t>1.03 . 1.03.01 . 01 . 015</t>
  </si>
  <si>
    <t>1.03 . 1.03.01 . 01 . 017</t>
  </si>
  <si>
    <t>1.03 . 1.03.01 . 01 . 018</t>
  </si>
  <si>
    <t>1.03 . 1.03.01 . 01 . 020</t>
  </si>
  <si>
    <t>Penyediaan Jasa Komunikasi, Sumber Daya Air dan Listrik</t>
  </si>
  <si>
    <t>Penyediaan Jasa Kebersihan Kantor</t>
  </si>
  <si>
    <t>Penyediaan Jasa Perbaikan Peralatan Kerja</t>
  </si>
  <si>
    <t>Penyediaan Alat Tulis Kantor</t>
  </si>
  <si>
    <t>Penyediaan Barang Cetakan dan Penggandaan</t>
  </si>
  <si>
    <t>Penyediaan Komponen Instalasi Listrik/Penerangan Bangunan Kantor</t>
  </si>
  <si>
    <t>Penyediaan Peralatan dan Perlengkapan Kantor</t>
  </si>
  <si>
    <t>Penyediaan Peralatan Rumah Tangga</t>
  </si>
  <si>
    <t>Penyediaan Bahan Bacaan dan Peraturan Perundang-Undangan</t>
  </si>
  <si>
    <t>Penyediaan Makanan dan Minuman</t>
  </si>
  <si>
    <t>Penyediaan Jasa Pengamanan Lingkungan Kantor</t>
  </si>
  <si>
    <t>APBD KOTA</t>
  </si>
  <si>
    <t>1.03 . 1.03.01 . 02 . 011</t>
  </si>
  <si>
    <t>Pengadaan Rumah Dinas/Gedung Kantor</t>
  </si>
  <si>
    <t>1.03 . 1.03.01 . 02 . 022</t>
  </si>
  <si>
    <t>Pemeliharaan Rutin/Berkala Gedung Kantor</t>
  </si>
  <si>
    <t>1.03 . 1.03.01 . 02 . 024</t>
  </si>
  <si>
    <t>Pemeliharaan Rutin/Berkala Kendaraan Dinas/Operasional</t>
  </si>
  <si>
    <t>1. 03. 1. 03. 01. 05. 001</t>
  </si>
  <si>
    <t>Pendidikan dan Pelatihan Formal</t>
  </si>
  <si>
    <t>1. 03. 1. 03. 01. 05. 003</t>
  </si>
  <si>
    <t xml:space="preserve"> Bimbingan teknis implementasi peraturan perundang undangan</t>
  </si>
  <si>
    <t>1. 03. 1. 03. 01. 06. 001</t>
  </si>
  <si>
    <t>Penyusunan Laporan Capaian Kinerja dan Ikhtisar Realisasi Kinerja SKPD</t>
  </si>
  <si>
    <t>1. 03. 1. 03. 01. 06. 002</t>
  </si>
  <si>
    <t>Penyusunan Laporan Keuangan Semesteran</t>
  </si>
  <si>
    <t>1. 03. 1. 03. 01. 06. 004</t>
  </si>
  <si>
    <t xml:space="preserve">Penyusunan Pelaporan Keuangan Akhir Tahun </t>
  </si>
  <si>
    <t>1. 03. 1. 03. 01. 06. 005</t>
  </si>
  <si>
    <t>Monitoring, evaluasi dan pelaporan</t>
  </si>
  <si>
    <t>1. 03. 1. 03. 01. 06. 007</t>
  </si>
  <si>
    <t>Penyusunan Rencana Kerja dan Anggaran SKPD</t>
  </si>
  <si>
    <t>1. 03. 1. 03. 01. 06. 008</t>
  </si>
  <si>
    <t>Penyediaan Data, Dokumentasi, Informatika dan Komunikasi SKPD</t>
  </si>
  <si>
    <t>1. 03. 1. 03. 01. 06. 009</t>
  </si>
  <si>
    <t>Penyusunan Rencana Strategis SKPD</t>
  </si>
  <si>
    <t>1. 03. 1. 03. 01. 06. 010</t>
  </si>
  <si>
    <t>Penyusunan Rencana Kerja SKPD</t>
  </si>
  <si>
    <t>1. 03. 1. 03. 01. 06. 012</t>
  </si>
  <si>
    <t xml:space="preserve">BMD </t>
  </si>
  <si>
    <t>1.03 . 1.03.01 . 15</t>
  </si>
  <si>
    <t>Program Pembangunan Jalan dan Jembatan</t>
  </si>
  <si>
    <t>Survei kontur jalan dan jembatan</t>
  </si>
  <si>
    <t>Kec. Kasemen</t>
  </si>
  <si>
    <t>Kec. Serang</t>
  </si>
  <si>
    <t>1.03 . 1.03.01 . 16 .</t>
  </si>
  <si>
    <t>Program Pembangunan Saluran Drainase / Gorong-gorong</t>
  </si>
  <si>
    <t>1.03 . 1.03.01 . 16 . 001</t>
  </si>
  <si>
    <t>Perencanaan Pembangunan saluran drainase/gorong-gorong</t>
  </si>
  <si>
    <t>1.03 . 1.03.01 . 16 . 002</t>
  </si>
  <si>
    <t>Perencanaan Contur Drainase</t>
  </si>
  <si>
    <t>Kec. Serang, Kasemen, Taktakan</t>
  </si>
  <si>
    <t>Kec. Cipocok Jaya, Walantaka, Curug</t>
  </si>
  <si>
    <t>1.03 . 1.03.01 . 16 . 003</t>
  </si>
  <si>
    <t>Pembangunan Saluran Drainase Gorong-gorong</t>
  </si>
  <si>
    <t>- Pembangunan Saluran Pembuang kawasan Al-Mubarok</t>
  </si>
  <si>
    <t>Pembangunan Saluran Drainase Kali Cipocok Bojong</t>
  </si>
  <si>
    <t>Pembangunan Saluran Pembuang Cipocok</t>
  </si>
  <si>
    <t>Pembangunan Saluran Drainase Jl. Ki Sochari</t>
  </si>
  <si>
    <t>- Pembangunan Saluran Pembuang Cibomo</t>
  </si>
  <si>
    <t>Pembangunan Saluran Pembuang Kali Parung</t>
  </si>
  <si>
    <t>Pembangunan Saluran Kali Trumbu</t>
  </si>
  <si>
    <t>Pembangunan Saluran Kali Pangpang</t>
  </si>
  <si>
    <t>Pembangunan Saluran Kali Cipanas (Sepang)</t>
  </si>
  <si>
    <t>Pembangunan Saluran Pembuang Kepuren</t>
  </si>
  <si>
    <t>Pembangunan Saluran Pembuang Cibuyung</t>
  </si>
  <si>
    <t>Pembangunan Saluran Pembuang Kali Curug</t>
  </si>
  <si>
    <t>Pembangunan Saluran Pembuang Pagedangan</t>
  </si>
  <si>
    <t>Pembangunan Saluran Pembuang Kali Ciwaka</t>
  </si>
  <si>
    <t>1.03 . 1.03.01 . 23</t>
  </si>
  <si>
    <t>Program peningkatan sarana dan prasarana kebinamargaan</t>
  </si>
  <si>
    <t>1.03 . 1.03.01 . 23 . 004</t>
  </si>
  <si>
    <t>Pengadaan alat-alat berat</t>
  </si>
  <si>
    <t>Dumptruck 4 unit</t>
  </si>
  <si>
    <t>Truck crane 1 Unit</t>
  </si>
  <si>
    <t>Grader Mini 1 Unit</t>
  </si>
  <si>
    <t>Tandem Roller 8 Ton</t>
  </si>
  <si>
    <t>Vibro Roller 5 Ton</t>
  </si>
  <si>
    <t>Tandem Roller 5 Ton 2 unit</t>
  </si>
  <si>
    <t>Pick Up Operasional</t>
  </si>
  <si>
    <t>Cator 10 Unit</t>
  </si>
  <si>
    <t>Alat (Chain Show, Stamper Kuda)</t>
  </si>
  <si>
    <t>1.03 . 1.03.01 . 23 . 005</t>
  </si>
  <si>
    <t>Pengadaan peralatan dan perlengkapan bengkel alat-alat berat</t>
  </si>
  <si>
    <t>1.03 . 1.03.01 . 23 . 006</t>
  </si>
  <si>
    <t>Pengadaan alat-alat ukur dan bahan labolatorium kebinamargaan</t>
  </si>
  <si>
    <t>1.03 . 1.03.01 . 23 . 008</t>
  </si>
  <si>
    <t>Rehabilitasi/pemeliharaan gedung workshop</t>
  </si>
  <si>
    <t>1.03 . 1.03.01 . 23 . 009</t>
  </si>
  <si>
    <t>Rehabilitasi/pemeliharaan laboratorium kebinamargaan</t>
  </si>
  <si>
    <t>1.03 . 1.03.01 . 23 . 010</t>
  </si>
  <si>
    <t>Rehabilitasi/pemeliharaan alat-alat berat</t>
  </si>
  <si>
    <t>1.03 . 1.03.01 . 23 . 012</t>
  </si>
  <si>
    <t>Rehabilitasi/pemeliharaan alat-alat ukur dan bahan labolatorium kebinamargaan</t>
  </si>
  <si>
    <t>1.03 . 1.03.01 . 24</t>
  </si>
  <si>
    <t>Program pengembangan dan pengelolaan jaringan irigasi, rawa dan jaringan pengairan lainnya</t>
  </si>
  <si>
    <t>1.03 . 1.03.01 . 24 . 001</t>
  </si>
  <si>
    <t>Perencanaan Pebangunan Jaringan irigasi</t>
  </si>
  <si>
    <t>Perencanaan Daerah irigasi Tersier</t>
  </si>
  <si>
    <t>1.03 . 1.03.01 . 24 . 010</t>
  </si>
  <si>
    <t>Rehabilitasi Pemeliharaan Jaringan Irigasi</t>
  </si>
  <si>
    <t>1.03 . 1.03.01 . 24 . 016</t>
  </si>
  <si>
    <t>Pemberdayaan petani pemakai air</t>
  </si>
  <si>
    <t>1.03 . 1.03.01 . 24 . 018</t>
  </si>
  <si>
    <t>Peningkatan Jaringan Irigasi</t>
  </si>
  <si>
    <t>1.03 . 1.03.01 . 26</t>
  </si>
  <si>
    <t>Program pengembangan, pengelolaan dan konservasi sungai, danau dan sumber daya air lainnya</t>
  </si>
  <si>
    <t>1.03 . 1.03.01 . 26 . 006</t>
  </si>
  <si>
    <t>Peningkatan konservasi air Tanah</t>
  </si>
  <si>
    <t>1.03 . 1.03.01 . 28</t>
  </si>
  <si>
    <t>Program pengendalian banjir</t>
  </si>
  <si>
    <t>1.03 . 1.03.01 . 28 . 005</t>
  </si>
  <si>
    <t>Peningkatan Partisipasi Masyarakat</t>
  </si>
  <si>
    <t>1.03 . 1.03.01 . 28 . 007</t>
  </si>
  <si>
    <t>Peningkatan pembersihan dan pengerukan sungai/kali</t>
  </si>
  <si>
    <t>1.03 . 1.03.01 . 28 . 008</t>
  </si>
  <si>
    <t>Peningkatan Pembangunan Pusat - pusat Pengendali banjir</t>
  </si>
  <si>
    <t>RUMAH POMPA</t>
  </si>
  <si>
    <t>Kec. Cipocok</t>
  </si>
  <si>
    <t>TMMD Manunggal TNI</t>
  </si>
  <si>
    <t>Satata Sariksa Manunggal TNI</t>
  </si>
  <si>
    <t>1 Dok</t>
  </si>
  <si>
    <t>6 Kec</t>
  </si>
  <si>
    <t>jumlah</t>
  </si>
  <si>
    <t>Program Tata Kelola Pemerintahan</t>
  </si>
  <si>
    <t>Terselenggaranya Pelaksanaan Tata Kelola Pemerintahan Yang Baik Dilingkungan DPUPR</t>
  </si>
  <si>
    <t>PROGRAM PEMBANGUNAN GEDUNG PRASARANA PEMERINTAH</t>
  </si>
  <si>
    <t>PEMBANGUNAN GEDUNG KANTOR</t>
  </si>
  <si>
    <t>REHABILITASI BERAT/SEDANG GEDUNG KANTOR</t>
  </si>
  <si>
    <t>PERENCANAAN PEMBANGUNAN GEDUNG KANTOR</t>
  </si>
  <si>
    <t>PEMELIHARAAN RUTIN/BERKALA GEDUNG KANTOR</t>
  </si>
  <si>
    <t>PEMBANGUNAN GEDUNG KANTOR (DAK)</t>
  </si>
  <si>
    <t>1. 03. 1. 03. 01. 02.003</t>
  </si>
  <si>
    <t>1. 03. 1. 03. 01. 02.042</t>
  </si>
  <si>
    <t>1. 03. 1. 03. 01. 02.049</t>
  </si>
  <si>
    <t>KEPALA DINAS</t>
  </si>
  <si>
    <t>DPUPR KOTA SERANG</t>
  </si>
  <si>
    <t>SEKRETARIS</t>
  </si>
  <si>
    <t>1.03 . 1.03.01 . 02</t>
  </si>
  <si>
    <t>Perncanaan Pembangunan Jalan dan Jembatan</t>
  </si>
  <si>
    <t>Pembangunan jalan</t>
  </si>
  <si>
    <t>Perencanaan pemb. Jembatan</t>
  </si>
  <si>
    <t>Pembangunan jembatan</t>
  </si>
  <si>
    <t>1.03 . 1.03.01 . 15.001</t>
  </si>
  <si>
    <t>1.03 . 1.03.01 . 15.002</t>
  </si>
  <si>
    <t>1.03 . 1.03.01 . 15.003</t>
  </si>
  <si>
    <t>1.03 . 1.03.01 . 15.004</t>
  </si>
  <si>
    <t>1.03 . 1.03.01 . 15.005</t>
  </si>
  <si>
    <t>Pembangunan  Turap/talud/bronjong</t>
  </si>
  <si>
    <t>Pembangunan Turap/talud/bronjong</t>
  </si>
  <si>
    <t>Rehabilitasi/ Pemeliharaan Jalan dan Jembatan</t>
  </si>
  <si>
    <t>Rehabilitasi/Pemeliharaan Jalan</t>
  </si>
  <si>
    <t>Rehabilitasi/Pemeliharaan Jembatan</t>
  </si>
  <si>
    <t>1.03 . 1.03.01.17.</t>
  </si>
  <si>
    <t>1.03 . 1.03.01 . 18.</t>
  </si>
  <si>
    <t>1.03 . 1.03.01 . 18..003</t>
  </si>
  <si>
    <t>1.03 . 1.03.01 . 18..004</t>
  </si>
  <si>
    <t>1.03 . 1.03.01.17.003</t>
  </si>
  <si>
    <t>Program Tanggap darurat Jalan dan Jembatan</t>
  </si>
  <si>
    <t>Rehabilitasi jalan dalam kondisi tanggap darurat</t>
  </si>
  <si>
    <t>Rehabilitasi jembatan dalam kondisi tanggap darurat</t>
  </si>
  <si>
    <t>1.03 . 1.03.01. 21.</t>
  </si>
  <si>
    <t>1.03 . 1.03.01. 21..001</t>
  </si>
  <si>
    <t>1.03 . 1.03.01. 21..002</t>
  </si>
  <si>
    <t>Perencanaan Master Plan Daerah Jaringan Irigasi dan . . . . . . . . . . .</t>
  </si>
  <si>
    <t>Pembangunan Infrastruktur perdesaan</t>
  </si>
  <si>
    <t>Pembangunan Jalan dan jembatan Pedesaan</t>
  </si>
  <si>
    <t>Rehabilitasi/Pemeliharaan jalan dan jembatan Perdesaan</t>
  </si>
  <si>
    <t>Pembangunan Kerjasama Pemerintah daerah dan TNI</t>
  </si>
  <si>
    <t>Karya Bakti TNI</t>
  </si>
  <si>
    <t>Pengadaan lahan utk kepentingan umum</t>
  </si>
  <si>
    <t>1.03 . 1.03.01 . 30.</t>
  </si>
  <si>
    <t>1.03 . 1.03.01 . 31.</t>
  </si>
  <si>
    <t>1.03 . 1.03.01 . 30. 002</t>
  </si>
  <si>
    <t>1.03 . 1.03.01 . 30.005</t>
  </si>
  <si>
    <t>1.03 . 1.03.01 . 31..001</t>
  </si>
  <si>
    <t>1.03 . 1.03.01 . 31..002</t>
  </si>
  <si>
    <t>1.03 . 1.03.01 . 31..003</t>
  </si>
  <si>
    <t>20 km</t>
  </si>
  <si>
    <t>150 km</t>
  </si>
  <si>
    <t>1,0 km</t>
  </si>
  <si>
    <t>10000 m2</t>
  </si>
  <si>
    <t>4 Unit</t>
  </si>
  <si>
    <t>1 Unit</t>
  </si>
  <si>
    <t>2 Unit</t>
  </si>
  <si>
    <t>10 Unit</t>
  </si>
  <si>
    <t>12 Bulan</t>
  </si>
  <si>
    <t>130 km</t>
  </si>
  <si>
    <t>170 m</t>
  </si>
  <si>
    <t>500 m'</t>
  </si>
  <si>
    <t>80 m'</t>
  </si>
  <si>
    <t>23 dokumen</t>
  </si>
  <si>
    <t>112 ruas jalan</t>
  </si>
  <si>
    <t>47 km</t>
  </si>
  <si>
    <t>8 dokumen</t>
  </si>
  <si>
    <t>210 m</t>
  </si>
  <si>
    <t>Tersedianya dokumen perencanaan teknis/DED pembangunan jalan</t>
  </si>
  <si>
    <t>Terwujudnya survei kontur jalan dan jembatan di Kota Serang</t>
  </si>
  <si>
    <t>Tersedianya kondisi jalan yg mantap</t>
  </si>
  <si>
    <t>Tersedianya dokumen perencanaan teknis/DED pembangunan jembatan</t>
  </si>
  <si>
    <t>Tersedianya jembatan yg mantap</t>
  </si>
  <si>
    <t>Tersedianya kondisi badan jalan yg mantap</t>
  </si>
  <si>
    <t>tercapainya kondisi jalan yg optimal</t>
  </si>
  <si>
    <t>tercapainya kondisi jembatan yg optimal</t>
  </si>
  <si>
    <t>Tersedianya jalan yang lancar</t>
  </si>
  <si>
    <t>Tersedianya jembatan yang lancar</t>
  </si>
  <si>
    <t>Tersedianya kondisi jalan dan jembatan yg optimal</t>
  </si>
  <si>
    <t>Terbangunnya jalan dan jembatan</t>
  </si>
  <si>
    <t>Tersedianya lahan untuk fungsi jalan</t>
  </si>
  <si>
    <t xml:space="preserve">PROGRAM PENATAAN DAN PENGENDALIAN BANGUNAN GEDUNG DAN LINGKUNGAN </t>
  </si>
  <si>
    <t>PENYUSUNAN RTBL</t>
  </si>
  <si>
    <t>SISTEM INFORMASI BANGUNAN GEDUNG</t>
  </si>
  <si>
    <t>1.03 . 1.03.01 . 32.</t>
  </si>
  <si>
    <t>Program Penataan Ruang</t>
  </si>
  <si>
    <t>Rapat Koordinasi tentang rencana Tata Ruang</t>
  </si>
  <si>
    <t>PROGRAM PENGATURAN JASA KONSTRUKSI</t>
  </si>
  <si>
    <t>PROGRAM PEMBERDAYAAN JASA KONSTRUKSI</t>
  </si>
  <si>
    <t>PROGRAM PENGAWASAN JASA KONSTRUKSI</t>
  </si>
  <si>
    <t>SOSIALISASI DAN DISEMINASI PERATURAN PERUNDANG-UNDANGAN JASA KONSTRUKSI DAN PERATURAN LAINNYA YANG TERKAIT</t>
  </si>
  <si>
    <t>PEMBERDAYAAN PENYEDIA JASA KONSTRUKSI  (Orang Perseorangan, Badan Usaha)</t>
  </si>
  <si>
    <t>PENGAWASAN TERTIB PENYELENGGARAAN JASA KONSTRUKSI</t>
  </si>
  <si>
    <t>1.03 . 1.03.01 . 35.</t>
  </si>
  <si>
    <t>1.03 . 1.03.01 . 35.01</t>
  </si>
  <si>
    <t>1.03 . 1.03.01 . 36.</t>
  </si>
  <si>
    <t>1.03 . 1.03.01 . 36.01</t>
  </si>
  <si>
    <t>tersosialisasikannya peraturan perundang-undangan jasa konstruksi dan peraturan lainnya yg terkait</t>
  </si>
  <si>
    <t>tersertifikasinya tenaga terampil orang perorangan/badan usaha</t>
  </si>
  <si>
    <t>menjamin terpenuhinya ketentuan teknis pekerjaan konstruksi, k3, tata ruang, tata bangunan dan lingkungan</t>
  </si>
  <si>
    <t>Pengawasan Pemanfaat Ruang</t>
  </si>
  <si>
    <t>Pelatihan Aparat dalam pengendalian Pemanfaatan Ruang</t>
  </si>
  <si>
    <t>Terlaksana rapat koordinasi Tata Ruang</t>
  </si>
  <si>
    <t>Terlaksana Pengawasan Pemanfaatan Ruang</t>
  </si>
  <si>
    <t>Terlatihnya Aparatur Pemerintahan dalam Pengendalian Tata Ruang</t>
  </si>
  <si>
    <t>Meningkatnya Ketaatan terhadap rencana tata ruang</t>
  </si>
  <si>
    <t>Program Fasilitasi Administrasi Pertanahan</t>
  </si>
  <si>
    <t xml:space="preserve">Sosialisasi sistem Pendaftaran Tanah </t>
  </si>
  <si>
    <t>Penyusunan Sistem Informasi Pertanahan Handal</t>
  </si>
  <si>
    <t>Meningkatnya pemahaman terhadap administrasi pertanahan</t>
  </si>
  <si>
    <t>Terlaksananya Sosialisasi, Bimtek dan rapat-rapat</t>
  </si>
  <si>
    <t>Terlaksananya Penyusunan SIM Pertanahan dan Pemeliharaan sistem</t>
  </si>
  <si>
    <t>12 kali/180 org</t>
  </si>
  <si>
    <t>10 dok/70 org</t>
  </si>
  <si>
    <t>75 Org</t>
  </si>
  <si>
    <t>1 Dok/50 org</t>
  </si>
  <si>
    <t>Tersedianya Dokumen Perencanaan Tata Bangunan dan Lingkungan</t>
  </si>
  <si>
    <t>1. Tersedianya pendataan bangunan gedung , 2. Prosentase penguatan kelembagaan pengawasan dan pengendalian bangunan</t>
  </si>
  <si>
    <t>Urusan Pekerjaan Umum</t>
  </si>
  <si>
    <t>Terbangunnya gedung kantor pemerintahan</t>
  </si>
  <si>
    <t>Terselenggaranya rehabilitasi dan renovasi bangunan gedung</t>
  </si>
  <si>
    <t xml:space="preserve">Tersedianya Dokumen perencanaan gedung </t>
  </si>
  <si>
    <t>Prosentase pemeliharaan bangunan gedung pemerintah</t>
  </si>
  <si>
    <t>100 Org</t>
  </si>
  <si>
    <t>2 Keg</t>
  </si>
  <si>
    <t>10 Gedung</t>
  </si>
  <si>
    <t xml:space="preserve">Rapat-Rapat Kordinasi dan Konsultasi Dalam dan Luar Daerah </t>
  </si>
  <si>
    <t>1 Kegiatan</t>
  </si>
  <si>
    <t>1 DOk</t>
  </si>
  <si>
    <t>1 dok</t>
  </si>
  <si>
    <t>1.03. 1.03.01. 25.</t>
  </si>
  <si>
    <t>1.03. 1.03.01. 25.01</t>
  </si>
  <si>
    <t>Program Penyediaan dan Pengelolaan Air Baku</t>
  </si>
  <si>
    <t>Pembangunan Prasarana Pengambilan dan Saluran pembawa</t>
  </si>
  <si>
    <t>Penampung Air Cikentang</t>
  </si>
  <si>
    <t>Sayar-Taktakan</t>
  </si>
  <si>
    <t>1.03. 1.03.01. 25.08</t>
  </si>
  <si>
    <t>Perencanaan Penyediaan dan Pengelolaan air baku</t>
  </si>
  <si>
    <t>1.03 . 1.03.01 . 26 . 001</t>
  </si>
  <si>
    <t>Pembangunan Embung dan Penampungan air lainnya</t>
  </si>
  <si>
    <t>Kec. Cipocok Jaya Kec.Kasemen</t>
  </si>
  <si>
    <t>Penetapan Kebijakan tentang RDTR, RDRK, dan RTBL</t>
  </si>
  <si>
    <t>Sosialisasi Peraturan Perundang-undangan Tentang rencana tata ruang</t>
  </si>
  <si>
    <t>Penyusunan Prosedur dan Manual Pengendalian Pemanfaatan Ruang</t>
  </si>
  <si>
    <t>Pelatihan Aparat dalam Perencanaan Tata Ruang</t>
  </si>
  <si>
    <t>Sosialisai Kebijakan Pengendalian Pemanfaatan Ruang</t>
  </si>
  <si>
    <t>Survey dan Pemetaan</t>
  </si>
  <si>
    <t>Sosilisasi Kebijakan norma, Standar Prosedur dan Manual Pemanfaatan Ruang</t>
  </si>
  <si>
    <t>1 Raperda</t>
  </si>
  <si>
    <t>75 Orang</t>
  </si>
  <si>
    <t>75 Org/1 Web</t>
  </si>
  <si>
    <t>Terlaksananya Sosialisasi Kebijakan Pemanfaatan Ruang dan Terpeliharanya Website Simtaru</t>
  </si>
  <si>
    <t>Tersusunnya Dokumen Pemanfaatan Ruang</t>
  </si>
  <si>
    <t>Tersosialisasinya Kebijakan Pengendalian Pemanfaatan Ruang</t>
  </si>
  <si>
    <t>Tersusunya SOP Pengendalian Pemanfaatan Ruang</t>
  </si>
  <si>
    <t>Tersusunnya 5 Dokumen Rencana Tata Ruang</t>
  </si>
  <si>
    <t>Tersosialsasinya Peraturan Daerah tentang Rencana Tata Ruang</t>
  </si>
  <si>
    <t>Fasilitasi Penyelesaian Konflik-konflik Pertanahan</t>
  </si>
  <si>
    <t>2 Dok/110 org</t>
  </si>
  <si>
    <t>Penataan, Penguasaan, Pemilikan, Penggunaan dan Pemanfaatan Tanah</t>
  </si>
  <si>
    <t>Terlaksananya Penerbitan sertifikat tanah &amp; 1 Dok Kajian Bank tanah dan Terlaksananya 6 Keg Sosialisasi, Bimtek dan Rapat-Rapat</t>
  </si>
  <si>
    <t>Terlaksanannya Fasilitasi Konflik-konflik Pertanahan &amp; 1 Dok dan Terlaksananya 6 Keg Bimtek</t>
  </si>
  <si>
    <t>Meningkatnya penyediaan infrastruktur wilayah yang mampu mendukung aktivitas ekonomi, sosial dan budaya secara berkelanjutan</t>
  </si>
  <si>
    <t>Tujuan</t>
  </si>
  <si>
    <t xml:space="preserve">Indikator tujuan </t>
  </si>
  <si>
    <t>Sasaran</t>
  </si>
  <si>
    <t>Indikator sasaran</t>
  </si>
  <si>
    <t>Satuan</t>
  </si>
  <si>
    <t>Program</t>
  </si>
  <si>
    <t>Indikator Program</t>
  </si>
  <si>
    <t xml:space="preserve">Meningkatnya  infrastruktur jalan dan jembatan </t>
  </si>
  <si>
    <t>Meningkatnya ketersediaan infrastruktur SDA</t>
  </si>
  <si>
    <t>%</t>
  </si>
  <si>
    <t>Tingkat ketaatan terhadap rencana tata ruang</t>
  </si>
  <si>
    <t>Meningkatnya penyelenggaraan penataan ruang</t>
  </si>
  <si>
    <t>Kondisi jalan baik</t>
  </si>
  <si>
    <t>kondisi jembatan baik</t>
  </si>
  <si>
    <t xml:space="preserve"> %</t>
  </si>
  <si>
    <t>Infrastruktur SDA kondisi baik</t>
  </si>
  <si>
    <t xml:space="preserve">Urusan </t>
  </si>
  <si>
    <t>Pekerjaan Umum</t>
  </si>
  <si>
    <t>Pertanahan</t>
  </si>
  <si>
    <t>Meningkatnya fasilitasi administrasi pertanahan</t>
  </si>
  <si>
    <t>Terselenggaranya fasilitasi administrasi pertanahan</t>
  </si>
  <si>
    <t>Indeks kepuasan layanan infrastruktur</t>
  </si>
  <si>
    <t>Tersedianya infrastruktur dan tata ruang wilayah yang mampu mendukung aktivitas ekonomi, sosial dan budaya secara berkelanjutan</t>
  </si>
  <si>
    <t>Meningkatnya tata kelola infrastruktur bangunan</t>
  </si>
  <si>
    <t>Pembangunan jalan dan jembatan</t>
  </si>
  <si>
    <t>Rehabilitasi pemeliharaan jalan dan jembatan</t>
  </si>
  <si>
    <t>Pengadaan sarana dan prasarana kebinamargaan</t>
  </si>
  <si>
    <t xml:space="preserve">Panjang jembatan terbangun </t>
  </si>
  <si>
    <t xml:space="preserve">Satuan </t>
  </si>
  <si>
    <t>KM</t>
  </si>
  <si>
    <t>Kegiatan</t>
  </si>
  <si>
    <t>Indikator Kegiatan</t>
  </si>
  <si>
    <t>panjangn jalan terbangun</t>
  </si>
  <si>
    <t>Jumlah perencanaan teknis yang berkualitas</t>
  </si>
  <si>
    <t>Jumlah pembinaan jasa kontruksi</t>
  </si>
  <si>
    <t>Dokumen</t>
  </si>
  <si>
    <t>Penataan dan pengendalian bangunan gedung dan lingkungan</t>
  </si>
  <si>
    <t>Program Pengaturan Jasa Konstruksi</t>
  </si>
  <si>
    <t>Program Pemberdayaan Jasa Konstruksi</t>
  </si>
  <si>
    <t>Program Pengawasan Jasa Konstruksi</t>
  </si>
  <si>
    <t>Peningkatan Pembangunan gedung pemerintah</t>
  </si>
  <si>
    <t>Persentase aset bangunan pemerintah daerah dalam kondisi baik</t>
  </si>
  <si>
    <t>Pembangunan gedung pemerintahan</t>
  </si>
  <si>
    <t>Jumlah gedung</t>
  </si>
  <si>
    <t>Persentase pembangunan &amp; Pemeliharaan gedung yang terealisasi</t>
  </si>
  <si>
    <t>Persentase tindak lanjut dokumen hasil perencanaan</t>
  </si>
  <si>
    <t>Program pembangunan saluran drainase/gorong-gorong</t>
  </si>
  <si>
    <t>Persentase drainase kondisi baik</t>
  </si>
  <si>
    <t>Persentase irigasi kondisi baik</t>
  </si>
  <si>
    <t>Program Pengendalian Banjir</t>
  </si>
  <si>
    <t>Persentase luasan genangan air</t>
  </si>
  <si>
    <t>Persentase luasan lahan kritis di bantaran sungai</t>
  </si>
  <si>
    <t>Program Pengembangan, Pengelolaan dan Konservasi sungai, danau dan sumber daya air lainnya</t>
  </si>
  <si>
    <t xml:space="preserve">Program pengembangan dan pengelolaan jaringan irigasi dan pengairan lainya </t>
  </si>
  <si>
    <t xml:space="preserve">Persentase luasan penampungan air </t>
  </si>
  <si>
    <t>Program penataan ruang</t>
  </si>
  <si>
    <t>Program fasilitasi administrasi pertanahan</t>
  </si>
  <si>
    <t>Fasilitasi penyelesaian konflik pertanahan</t>
  </si>
  <si>
    <t>Fasilitasi pengadaan tanah untuk kepentingan umum</t>
  </si>
  <si>
    <t>Persentase konflik pertanahan yang terselesaikan</t>
  </si>
  <si>
    <t>Persentase ketersediaan dokumen RTR</t>
  </si>
  <si>
    <t>Persentase pelanggaran pemanfaatan ruang</t>
  </si>
  <si>
    <t>Program Pembangunan jalan dan jembatan</t>
  </si>
  <si>
    <t>Dok</t>
  </si>
  <si>
    <t>DOK</t>
  </si>
  <si>
    <t>m2</t>
  </si>
  <si>
    <t>Panjang Jalan Terbangun</t>
  </si>
  <si>
    <t>Panjang Jembatan Terbangun</t>
  </si>
  <si>
    <t>Panjang jalan dan Jembatan Perdesaan Terbangun</t>
  </si>
  <si>
    <t>Panjang Jalan dan Jembatan Perdesaan Terehabilitasi/Terpelihara</t>
  </si>
  <si>
    <t>Panjang Jalan/Jembatan Terbangun</t>
  </si>
  <si>
    <t>Luas Lahan Terealisasi</t>
  </si>
  <si>
    <t xml:space="preserve">Perncanaan Pembangunan Jalan </t>
  </si>
  <si>
    <t xml:space="preserve">Jumlah Dok Perencanaan Jalan </t>
  </si>
  <si>
    <t>Jumlah Dok Perencanaan Jembatan</t>
  </si>
  <si>
    <t>Kondisi Jalan Baik</t>
  </si>
  <si>
    <t>Kondisi Jembatan Baik</t>
  </si>
  <si>
    <t>Rumusan Rencana Program dan Kegiatan SKPD Tahun 2019
dan Prakiraan Maju Tahun 2020</t>
  </si>
  <si>
    <t>CATATAN PENTING</t>
  </si>
  <si>
    <t xml:space="preserve">PRAKIRAAN MAJU RENCANA TAHUN 2020
</t>
  </si>
  <si>
    <t>…….</t>
  </si>
  <si>
    <t>Kondisi Jalan dan Jembatan Baik</t>
  </si>
  <si>
    <t>DPUPR Kota Serang</t>
  </si>
  <si>
    <t>Terpeliharanya kondisi jalan</t>
  </si>
  <si>
    <t>Terpeliharanya kondisi Jembatan</t>
  </si>
  <si>
    <t>KABID BINA MARGA</t>
  </si>
  <si>
    <t>Kondisi Badan Jalan Mantap</t>
  </si>
  <si>
    <t>500  M</t>
  </si>
  <si>
    <t>Terlaksananya Pengadaan dan Pemeliharaan Alat Ke-Pu-an</t>
  </si>
  <si>
    <t>Terpeliharanya gedung workshop</t>
  </si>
  <si>
    <t>Terpeliharanya Lab Kebinamargaan</t>
  </si>
  <si>
    <t>Terpeliharanya alat-alat berat</t>
  </si>
  <si>
    <t>Terpeliharanya alat-alat ukur dan bahan lab kebinamargaan</t>
  </si>
  <si>
    <t>22 Unit</t>
  </si>
  <si>
    <t>Unit</t>
  </si>
  <si>
    <t>Kgt</t>
  </si>
  <si>
    <t>Bulan</t>
  </si>
  <si>
    <t>Terehabilitasinya Jemabatan kondisi Tanggap Darurat</t>
  </si>
  <si>
    <t>Terehabilitasinya Jalan Kondisi Tanggap Darurat</t>
  </si>
  <si>
    <t>Kepala UPT Lab dan Perlatan</t>
  </si>
  <si>
    <t xml:space="preserve">Program Pembinaan Jasa Kontruksi </t>
  </si>
  <si>
    <t>Sosialisasi dan Diseminasi Peraturan Perundang-undangan Jasa Konstruksi dan Peraturan Lainnya yang Terkait</t>
  </si>
  <si>
    <t>Pembangunan Gedung Kantor</t>
  </si>
  <si>
    <t>Rehabilitasi Berat/Sedang Gedung Kantor</t>
  </si>
  <si>
    <t>Pembangunan Gedung Kantor (DAK)</t>
  </si>
  <si>
    <t>Penyusunan Rencana Tata Bangunan dan Lingkungan</t>
  </si>
  <si>
    <t>Pengawasan Tertib Penyelenggaraan Jasa Konstruksi</t>
  </si>
  <si>
    <t>Pemberdayaan Jasa Konstruksi</t>
  </si>
  <si>
    <t>tersertifikasinya tenaga terampil</t>
  </si>
  <si>
    <t>1 Kgt</t>
  </si>
  <si>
    <t xml:space="preserve">1.03 . 1.03.01 . 16 </t>
  </si>
  <si>
    <t>1.03 . 1.03.01 . 28 .</t>
  </si>
  <si>
    <t>KABID CIPTA KARYA</t>
  </si>
  <si>
    <t>KABID SUMBER DAYA AIR</t>
  </si>
  <si>
    <t>KABID TATA RUANG</t>
  </si>
  <si>
    <t xml:space="preserve">PERTANAHAN </t>
  </si>
  <si>
    <t>Sosialisasi sistem pendaftaran tanah</t>
  </si>
  <si>
    <t>TerLaksananya Sosialisasi ,Bimtek dan rapat-rapat.</t>
  </si>
  <si>
    <t>Penataan Penguasaan,Pemilikan,Penggunaan, dan Pemanfaatan Tanah</t>
  </si>
  <si>
    <t>TerLaksananya Penerbitan sertifikat tanah &amp; 1 dokumen kajian Bank tanah dan Terlaksananya 6 kegiatan sosialisasi,Bimtek dan rapat-rapat</t>
  </si>
  <si>
    <t>Fasilitasi Penyelesaian Konflik-Konflik Pertanahan</t>
  </si>
  <si>
    <t>TerLaksananya Fasilitasi konflik-konflik pertanahan &amp; 1 dokumen dan Terlaksananya 6 kegiatan sosialisasi,Bimtek dan rapat-rapat fasilitasi konflik-konflik pertanahan</t>
  </si>
  <si>
    <t>Penyususunan Sistem Informasi pertanahan handal</t>
  </si>
  <si>
    <t>TerLaksana penyususunan SIM pertanahan dan pemeliharaan sistem</t>
  </si>
  <si>
    <t>NON URUSAN</t>
  </si>
  <si>
    <t>Meningkatnya akuntabilitas kinerja penyelenggaraan pemerintahan pada lingkup Perangkat Daerah</t>
  </si>
  <si>
    <t>Capaian Hasil Evaluasi LKjIP Perangkat Daerah (skala 0 - 100)</t>
  </si>
  <si>
    <t>Program Pelayanan dan Peningkatan Kapasitas Aparatur</t>
  </si>
  <si>
    <t xml:space="preserve">Indeks Kepuasan Pelayanan Kesekretariatan </t>
  </si>
  <si>
    <t>Persentase sarana dan prasarana kantor dalam kondisi baik</t>
  </si>
  <si>
    <t>Tingkat ketersediaan Dokumen Pengelolaan Barang Milik Daerah (%)</t>
  </si>
  <si>
    <t>Pelayanan Administrasi Perkantoran</t>
  </si>
  <si>
    <t>Pengadaan Sarana dan Prasarana Kantor</t>
  </si>
  <si>
    <t>Pemeliharaan Sarana dan Prasarana Kantor</t>
  </si>
  <si>
    <t>Rehabilitasi gedung kantor/rumah dinas/rumah jabatan</t>
  </si>
  <si>
    <t xml:space="preserve">Peningkatan Kapasitas Aparatur </t>
  </si>
  <si>
    <t>Penyediaan Dokumentasi, Informatika dan Komunikasi OPD</t>
  </si>
  <si>
    <t>Pengelolaan Barang Milik Daerah</t>
  </si>
  <si>
    <t>Rapat-Rapat Kordinasi dan Konsultasi Dalam dan Luar Daerah</t>
  </si>
  <si>
    <t>1.03 . 1.03.01 . 01.</t>
  </si>
  <si>
    <t>1.03 . 1.03.01 . 01. 01</t>
  </si>
  <si>
    <t>1.03 . 1.03.01 . 01. 02</t>
  </si>
  <si>
    <t>1.03 . 1.03.01 . 01. 03</t>
  </si>
  <si>
    <t>1.03 . 1.03.01 . 01. 04</t>
  </si>
  <si>
    <t>1.03 . 1.03.01 . 01. 09</t>
  </si>
  <si>
    <t>1.03 . 1.03.01 . 01. 10</t>
  </si>
  <si>
    <t>1.03 . 1.03.01 . 01. 11</t>
  </si>
  <si>
    <t>1.03 . 1.03.01 . 01. 12</t>
  </si>
  <si>
    <t>1.03 . 1.03.01 . 01. 13</t>
  </si>
  <si>
    <t>Tersedianya ATK,Cetak, Listrik, Air, Jasa", bahan bacaan,  dll</t>
  </si>
  <si>
    <t>Tersedianya Peralatan dan Perlengkapan Kantor, Kendaraan, Gedung dinas dll</t>
  </si>
  <si>
    <t>Tersedianya Pemeliharaan Peralatan dan Perlengkapan Kantor, Kendaraan, Gedung, rumah dinas dll</t>
  </si>
  <si>
    <t>Terehabnya Gedung Kantor</t>
  </si>
  <si>
    <t xml:space="preserve">Terlaksananya KegiatanPawai dan Iklan  </t>
  </si>
  <si>
    <t>Tersedianya Makanan dan Minuman Kantor</t>
  </si>
  <si>
    <t>Tersedianya Biaya Perjalanan Dinas Dalam dan Luar Daerah</t>
  </si>
  <si>
    <t>Terlaksanya Kegiatan BMD</t>
  </si>
  <si>
    <t>1 Dokumen</t>
  </si>
  <si>
    <t>3 Kgt/1 Dokumen</t>
  </si>
  <si>
    <t>Kgt/Dok</t>
  </si>
  <si>
    <t>Bulan/bhn bcaan</t>
  </si>
  <si>
    <t>Program Pengelolaan dan Pelaporan Keuangan</t>
  </si>
  <si>
    <t>Penyusunan Pelaporan Keuangan Triwulanan dan Semesteran</t>
  </si>
  <si>
    <t>Penyusunan Pelaporan Keuangan Akhir Tahun</t>
  </si>
  <si>
    <t>1.03 . 1.03.01 . 02. 01</t>
  </si>
  <si>
    <t>1.03 . 1.03.01 . 02. 02</t>
  </si>
  <si>
    <t>Tersusunya Dokumen Pelaporan Keuangan Triwulan dan Semesteran</t>
  </si>
  <si>
    <t>Tersusunya Pelaporan Keuangan Akhir Tahun</t>
  </si>
  <si>
    <t>Tingkat ketersediaan dokumen pengelolaan dan pelaporan keuangan  (%)</t>
  </si>
  <si>
    <t>Tingkat ketepatan waktu penyampaian Dokumen pengelolaan dan pelaporan keuangan  (%)</t>
  </si>
  <si>
    <t>2 Dok</t>
  </si>
  <si>
    <t>Program Peningkatan Perencanaan, Pengendalian dan Pelaporan Capaian Kinerja</t>
  </si>
  <si>
    <t>1.03 . 1.03.01 . 03</t>
  </si>
  <si>
    <t>Tingkat ketersediaan dokumen Perencanaan, Pengendalian dan Pelaporan Capaian Kinerja (%)</t>
  </si>
  <si>
    <t>Tingkat ketepatan waktu penyampaian Dokumen Perencanaan, Pengendalian dan Pelaporan Capaian Kinerja %)</t>
  </si>
  <si>
    <t>Penyusunan Dokumen Perencanaan Perangkat Daerah</t>
  </si>
  <si>
    <t>Penyusunan Rencana Kerja dan Anggaran Perangkat Daerah</t>
  </si>
  <si>
    <t>Pengendalian dan Evaluasi Kinerja</t>
  </si>
  <si>
    <t>Penyusunan Pelaporan Capaian Kinerja Tahunan Perangkat Daerah</t>
  </si>
  <si>
    <t xml:space="preserve">Penyusunan Data dan Profil Perangkat Daerah </t>
  </si>
  <si>
    <t>Jumlah dokumen Renja dan Renstra</t>
  </si>
  <si>
    <t>Jumlah dokumen RKA dan DPA</t>
  </si>
  <si>
    <t>Jumlah dokumen</t>
  </si>
  <si>
    <t>KASUBAG PEP</t>
  </si>
  <si>
    <t>KASUBAG UMUM</t>
  </si>
  <si>
    <t>KASUBAG KEUANGAN</t>
  </si>
  <si>
    <t>SEKSI JASA KONTRUKSI</t>
  </si>
  <si>
    <t xml:space="preserve">SEKSI PEMELIHARAAN </t>
  </si>
  <si>
    <t>KASI PEMBANGUNAN &amp; PENINGKATAN</t>
  </si>
  <si>
    <t>SEKSI PEMANFAATAN &amp; KEMTRAAN DAN SEKSI PEMELIHARAAN</t>
  </si>
  <si>
    <t xml:space="preserve">SEKSI PERENCANAAN &amp; PENGENDALIAN DAN SEKSI PENATAAN &amp; PEMANFAATAN RUANG </t>
  </si>
  <si>
    <t>SEKSI PERTANAHAN</t>
  </si>
  <si>
    <t>kgt</t>
  </si>
  <si>
    <t>1 kgt</t>
  </si>
  <si>
    <t>Perencanaan Teknis bangunan Gedung Prasarana Pemerintah</t>
  </si>
  <si>
    <t>Pemeliharaan Rutin/Brkala Gedung Kantor</t>
  </si>
  <si>
    <t>SEKSI PENATAAN DAN PENGENDALIAN BANG.GEDUNG DAN LINGKUNGAN &amp; SEKSI TEKNIK BANG &amp; ARSITEKTUR KOTA</t>
  </si>
  <si>
    <t>Terlaksananya Dok Survei Kontur Jalan dan Jembatan Kota Serang</t>
  </si>
  <si>
    <t>m1</t>
  </si>
  <si>
    <t>SEKSI PERENCANAAN TEKNIS DAN EVALUASI &amp; SEKSI PEMBANGUNAN DAN PENINGKATAN</t>
  </si>
  <si>
    <t>Jumlah gedung terbangun</t>
  </si>
  <si>
    <t xml:space="preserve">jumlah bangunan gedung yang terpelihara </t>
  </si>
  <si>
    <t>jumlah dok perencanaan RTBL</t>
  </si>
  <si>
    <t>Jumlah dok pendataan bangunan gedung  dan Lingkungan</t>
  </si>
  <si>
    <t>Jumlah dok Penguatan Pengawasan dan Pengendalian Bangunan Gedung</t>
  </si>
  <si>
    <t>jumlah dokumen perencanaan</t>
  </si>
  <si>
    <t>Jumlah Pengadaan Alat Berat</t>
  </si>
  <si>
    <t>Jumlah Pengadaan  peralatan dan perlengkapan bengkel alat-alat berat</t>
  </si>
  <si>
    <t xml:space="preserve">Jumlah Pengadaan Alat-alat ukur dan bahan lab kebinamargaan </t>
  </si>
  <si>
    <t xml:space="preserve">1.03 . 1.03.01 . 23 . </t>
  </si>
  <si>
    <t>1.03 . 1.03.01 . 15. 001</t>
  </si>
  <si>
    <t>1.03 . 1.03.01 . 15. 002</t>
  </si>
  <si>
    <t>1.03 . 1.03.01 . 15. 003</t>
  </si>
  <si>
    <t>1.03 . 1.03.01 . 15. 004</t>
  </si>
  <si>
    <t>1.03 . 1.03.01 . 15. 005</t>
  </si>
  <si>
    <t xml:space="preserve">1.03 . 1.03.01 . 18. </t>
  </si>
  <si>
    <t>Prosentase Jalan Terpelihara</t>
  </si>
  <si>
    <t>Kecamatan Curug, Walantaka, Taktakan &amp; Kasemen</t>
  </si>
  <si>
    <t>APBD</t>
  </si>
  <si>
    <t>Orang</t>
  </si>
  <si>
    <t>Kota Serang</t>
  </si>
  <si>
    <t>12 Kegiatan</t>
  </si>
  <si>
    <t>Kecamatan</t>
  </si>
  <si>
    <t>6 Kecamatan</t>
  </si>
  <si>
    <t>100 Orang</t>
  </si>
  <si>
    <t>Orang &amp; Website</t>
  </si>
  <si>
    <t>Rumah pompa</t>
  </si>
  <si>
    <t>Jumlah Dokumen Perencanaan</t>
  </si>
  <si>
    <t>Panjang Saluran Drainase kondisi baik</t>
  </si>
  <si>
    <t>Kec. Cipocok Jaya</t>
  </si>
  <si>
    <t>Kec. Taktakan</t>
  </si>
  <si>
    <t>Kec. Walantaka</t>
  </si>
  <si>
    <t>Kec. Curug</t>
  </si>
  <si>
    <t>Perencanaan Contur Drianase</t>
  </si>
  <si>
    <t>Peningkatan Saluran Drainase Gorong-gorong</t>
  </si>
  <si>
    <t>Contur Drianase</t>
  </si>
  <si>
    <t xml:space="preserve">Kec. Serang, Kasemen, Taktakan </t>
  </si>
  <si>
    <t>Kec. Cipocok, Walantaka, Curug</t>
  </si>
  <si>
    <t>1.03 . 1.03.01 . 16 . 005</t>
  </si>
  <si>
    <t xml:space="preserve">Pemeliharaan saluran drainase/gorong-gorong </t>
  </si>
  <si>
    <t>Panjang Saluran drainase yang terpelihara dengan optimal</t>
  </si>
  <si>
    <t>saluran drainase/gorong-gorong</t>
  </si>
  <si>
    <t>Kec. Serang, Cipocok , Taktakan</t>
  </si>
  <si>
    <t>M</t>
  </si>
  <si>
    <t>1.03 . 1.03.01 . 17. 001</t>
  </si>
  <si>
    <t>Perencanaan Talud  SDA</t>
  </si>
  <si>
    <t xml:space="preserve">6 Kec </t>
  </si>
  <si>
    <t>Panjang Jaringan Irigasi Kondisi Baik</t>
  </si>
  <si>
    <t>Panjang Jaringan Irigasi Terpelihara Kondisi Baik</t>
  </si>
  <si>
    <t>Pembangunan Saluran Pembuang Kali kibin</t>
  </si>
  <si>
    <t>dok</t>
  </si>
  <si>
    <t>km</t>
  </si>
  <si>
    <t>5 lok</t>
  </si>
  <si>
    <t>Orang &amp; Dokumen</t>
  </si>
  <si>
    <t>1 dokumen / 70 0rang</t>
  </si>
  <si>
    <t>10 sertifikat/1 dokumen Kajian / 100 0rang</t>
  </si>
  <si>
    <t>1 dokumen / 100 0rang</t>
  </si>
  <si>
    <t>1 Dokumen kajian /30 orang</t>
  </si>
  <si>
    <t>Pembangunan Gedung Disperindakop</t>
  </si>
  <si>
    <t>Inspektorat</t>
  </si>
  <si>
    <t>6 Kec Dikota Serang</t>
  </si>
  <si>
    <t>Program Peningkatan Pembangunan gedung pemerintah dan Fasilitas Umum</t>
  </si>
  <si>
    <t>Pembangunan Fasilitas Umum</t>
  </si>
  <si>
    <t>Gedung Kelurahan Unyur</t>
  </si>
  <si>
    <t>Gedung Kecamatan Kasemen</t>
  </si>
  <si>
    <t>Gedung Kelurahan Sukwana Curug</t>
  </si>
  <si>
    <t>Gedung Kelurahan Terumbu</t>
  </si>
  <si>
    <t>Gedung Kelurahan Sukajaya</t>
  </si>
  <si>
    <t xml:space="preserve">Kec. Curug </t>
  </si>
  <si>
    <t xml:space="preserve">DED Dinas Sosial </t>
  </si>
  <si>
    <t>DED Rehab Kantor Dishub</t>
  </si>
  <si>
    <t>DED Rehab Kel. Nyapah</t>
  </si>
  <si>
    <t>DED Rehab Kelurahan Cipare</t>
  </si>
  <si>
    <t>DED Rehab Kelu Kalodran</t>
  </si>
  <si>
    <t>DED Rehab Dinas Pertanian</t>
  </si>
  <si>
    <t>DED Rehab BPMPKB</t>
  </si>
  <si>
    <t>BOP</t>
  </si>
  <si>
    <t>6 Kec di Kota serang</t>
  </si>
  <si>
    <t>RTBL Koridor Jalan RSUD Kota Serang</t>
  </si>
  <si>
    <t>Pendataan Bangunan Kecamatan Cipocok Jaya</t>
  </si>
  <si>
    <t xml:space="preserve">Pendataan Bangunan Kec. Curug </t>
  </si>
  <si>
    <t>Pendataan Bangunan Kec, Walantaka</t>
  </si>
  <si>
    <t>Pendataan Bangunan Kec, Taktakan</t>
  </si>
  <si>
    <t>RTBL Koridor Jalan Saleh Baimin Kota Serang</t>
  </si>
  <si>
    <t>Bop</t>
  </si>
  <si>
    <t>5 Kecamatan Di Kota Serang</t>
  </si>
  <si>
    <t>3 Kec Di kota Serang</t>
  </si>
  <si>
    <t>6 Kec. Dikota Serang</t>
  </si>
  <si>
    <t>Rehab Gedung Disdukcapil</t>
  </si>
  <si>
    <t>Rehab Gedung Kel.Bendung</t>
  </si>
  <si>
    <t>Rehab Gedung Kel. Kaligandu</t>
  </si>
  <si>
    <t>Rehab Gedung Kel. Serang</t>
  </si>
  <si>
    <t>Rehab Gedung Kel. Dalung</t>
  </si>
  <si>
    <t>Rehab Gedung Kel,.Cilaku</t>
  </si>
  <si>
    <t>Rehab Gedung Kel. Curug Manis</t>
  </si>
  <si>
    <t>Rehab Gedung Kel. Teritih</t>
  </si>
  <si>
    <t>Kec, Serang</t>
  </si>
  <si>
    <t xml:space="preserve">5 Kecamatan </t>
  </si>
  <si>
    <t>Dinas Lingkungan Hidup</t>
  </si>
  <si>
    <t>BLPBJ</t>
  </si>
  <si>
    <t>Gedung Layanan Kendaraan Bermotor (PKB DISHUB)</t>
  </si>
  <si>
    <t>Mesjid Raya Kota Serang ( Tahap 1 )</t>
  </si>
  <si>
    <t>6 Kec Di kota Serang</t>
  </si>
  <si>
    <t xml:space="preserve">Rehab Gedung Kel. Taktakan </t>
  </si>
  <si>
    <t xml:space="preserve">Rehab Gedung Kel . Lebak Wangi </t>
  </si>
  <si>
    <t xml:space="preserve">Kec. Walantaka </t>
  </si>
  <si>
    <t xml:space="preserve">BOP </t>
  </si>
  <si>
    <t>Serang</t>
  </si>
  <si>
    <t>23 Ruas Jalan Dikota Serang</t>
  </si>
  <si>
    <t>Peningkatan Jalan Kasemen-Priyayi</t>
  </si>
  <si>
    <t>Peningkatan Jalan Kasemen-Warung Jaud</t>
  </si>
  <si>
    <t>Peningkatan Jalan Tegal Kembang - Bendung</t>
  </si>
  <si>
    <t>Peningkatan Jalan Warung Doyong - Silebu</t>
  </si>
  <si>
    <t>Peningkatan Jalan Jakung - Gedeg</t>
  </si>
  <si>
    <t>Peningkatan Jalan Taman - Keganteran</t>
  </si>
  <si>
    <t>Peningkatan Jalan Cilincing -Pule</t>
  </si>
  <si>
    <t>Peningkatan Jalan Silebu - Ampel</t>
  </si>
  <si>
    <t>Peningkatan Jalan Cilowong - Gedeg</t>
  </si>
  <si>
    <t>Peningkatan Jalan Cibening - Cibomo</t>
  </si>
  <si>
    <t>Peningkatan Jalan Taman - Taktakan</t>
  </si>
  <si>
    <t>Peningkatan Jalan Ciwandan - Cibomo</t>
  </si>
  <si>
    <t>Peningkatan Jalan Curug - Cisangku</t>
  </si>
  <si>
    <t>Peningkatan Jalan Curug - Sukawana</t>
  </si>
  <si>
    <t>Peningkatan Jalan Nyapah - Gandul</t>
  </si>
  <si>
    <t>Peningkatan Jalan Taktakan - Cokop Sulanjana</t>
  </si>
  <si>
    <t xml:space="preserve">Peningkatan Jalan Kasemen - Margasana </t>
  </si>
  <si>
    <t>5 Kec Di kota Serang</t>
  </si>
  <si>
    <t xml:space="preserve">Kec. Kasemen </t>
  </si>
  <si>
    <t>M2</t>
  </si>
  <si>
    <t xml:space="preserve">Peningkatan Kapasitas </t>
  </si>
  <si>
    <t>DAK APBN</t>
  </si>
  <si>
    <t>Cidadap - Walantaka</t>
  </si>
  <si>
    <t>Jalan Akses Terminal - Pakupatan</t>
  </si>
  <si>
    <t>Tersbar 6 Kec. Dikota Serang</t>
  </si>
  <si>
    <t>Ruas Jalan Cadika Sayar Kec. Taktakan</t>
  </si>
  <si>
    <t>Pembangunan Jembatan Margasana</t>
  </si>
  <si>
    <t>Pembangunan Jembatan Gantung Kp. Baru</t>
  </si>
  <si>
    <t>Pembangunan Jembatan Gantung Kp. Angsana</t>
  </si>
  <si>
    <t>Pembangunan Jembatan Gantung Kp. Angsoka</t>
  </si>
  <si>
    <t>Pembangunan Jembatan Cilengsir</t>
  </si>
  <si>
    <t>Program Pengadaan sarana dan prasarana kebinamargaan</t>
  </si>
  <si>
    <t>Rehabilitasi Jalan Cidadap -Walantaka</t>
  </si>
  <si>
    <t xml:space="preserve">Pembangunan Jalan Poros Kp. Karangdawa Timur Kel. Pancur Kec. Taktakan </t>
  </si>
  <si>
    <t>Pembangunan Jalan Poros Kp.Perahmatan Kel. Cilowong Kec. Taktakan</t>
  </si>
  <si>
    <t>Pembangunan Jalan Poros Kp. Bunyuh Kel. Cipete Kec. Curug</t>
  </si>
  <si>
    <t xml:space="preserve">Pembangunan Jalan Poros Sampan Kp.Gowok Kel. Curug Manis Kec. Curug </t>
  </si>
  <si>
    <t>Pembangunan Jalan Poros Ciwiru - Sibera Kel. Cipete Kec. Curug</t>
  </si>
  <si>
    <t xml:space="preserve">Pembangunan Jalan Poros Kebon Sawi Pedali Kel. Pabuaran Kec. Walantaka </t>
  </si>
  <si>
    <t>Pembangunan Jalan Poros Kp. Kemanduran Kel. Teritih Kec. Walantaka</t>
  </si>
  <si>
    <t>Pembangunan Jalan Poros (Tersebar di 6 Kecamatan)</t>
  </si>
  <si>
    <t>Tersebar 6 kecamatan</t>
  </si>
  <si>
    <t>Pembangunan Jembatan Pedesaan  (Tersebar di 6 Kecamatan)</t>
  </si>
  <si>
    <t>tersebar 6 Kec.Dikota Serang</t>
  </si>
  <si>
    <t>Kota</t>
  </si>
  <si>
    <t>Gedung Kelurahan Kasunyatan</t>
  </si>
  <si>
    <t>Jumlah Fasilitas Umum Terbangun</t>
  </si>
  <si>
    <t>2 Kecamatan</t>
  </si>
  <si>
    <t>DOk</t>
  </si>
  <si>
    <t>TOTAL PAGU</t>
  </si>
  <si>
    <t>- pagu dak 452844394903.2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</si>
</sst>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-* #,##0_-;\-* #,##0_-;_-* &quot;-&quot;_-;_-@_-"/>
    <numFmt numFmtId="165" formatCode="_(* #,##0_);_(* \(#,##0\);_(* &quot;-&quot;??_);_(@_)"/>
  </numFmts>
  <fonts count="31">
    <font>
      <sz val="10"/>
      <name val="Arial"/>
      <charset val="1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sz val="13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0"/>
      <name val="Times New Roman"/>
      <family val="1"/>
    </font>
    <font>
      <b/>
      <sz val="8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i/>
      <sz val="8"/>
      <color theme="1"/>
      <name val="Times New Roman"/>
      <family val="1"/>
    </font>
    <font>
      <sz val="10"/>
      <name val="Arial"/>
      <family val="2"/>
    </font>
    <font>
      <b/>
      <sz val="11"/>
      <color theme="1"/>
      <name val="Calibri"/>
      <family val="2"/>
      <charset val="1"/>
      <scheme val="minor"/>
    </font>
    <font>
      <b/>
      <sz val="8"/>
      <color theme="1"/>
      <name val="Times New Roman"/>
      <family val="1"/>
      <charset val="1"/>
    </font>
    <font>
      <sz val="8"/>
      <color theme="1"/>
      <name val="Times New Roman"/>
      <family val="1"/>
      <charset val="1"/>
    </font>
    <font>
      <sz val="11"/>
      <color theme="1"/>
      <name val="Calibri"/>
      <family val="2"/>
      <charset val="1"/>
      <scheme val="minor"/>
    </font>
    <font>
      <b/>
      <i/>
      <sz val="8"/>
      <color theme="1"/>
      <name val="Times New Roman"/>
      <family val="1"/>
    </font>
    <font>
      <sz val="12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name val="Arial"/>
      <family val="2"/>
    </font>
    <font>
      <b/>
      <sz val="9"/>
      <color theme="1"/>
      <name val="Times New Roman"/>
      <family val="1"/>
    </font>
    <font>
      <sz val="5"/>
      <color theme="1"/>
      <name val="Times New Roman"/>
      <family val="1"/>
    </font>
    <font>
      <b/>
      <sz val="5"/>
      <color theme="1"/>
      <name val="Times New Roman"/>
      <family val="1"/>
    </font>
    <font>
      <sz val="16"/>
      <name val="Arial"/>
      <family val="2"/>
    </font>
    <font>
      <sz val="6"/>
      <color theme="1"/>
      <name val="Times New Roman"/>
      <family val="1"/>
    </font>
    <font>
      <b/>
      <sz val="8"/>
      <name val="Times New Roman"/>
      <family val="1"/>
    </font>
    <font>
      <sz val="8"/>
      <color rgb="FFFF0000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0.49998474074526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7" fillId="0" borderId="0"/>
    <xf numFmtId="43" fontId="13" fillId="0" borderId="0" applyFont="0" applyFill="0" applyBorder="0" applyAlignment="0" applyProtection="0"/>
    <xf numFmtId="164" fontId="15" fillId="0" borderId="0" applyFont="0" applyFill="0" applyBorder="0" applyAlignment="0" applyProtection="0"/>
  </cellStyleXfs>
  <cellXfs count="362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/>
    <xf numFmtId="0" fontId="3" fillId="0" borderId="0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/>
    <xf numFmtId="0" fontId="3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8" xfId="0" applyFont="1" applyBorder="1"/>
    <xf numFmtId="0" fontId="3" fillId="0" borderId="17" xfId="0" applyFont="1" applyBorder="1"/>
    <xf numFmtId="0" fontId="3" fillId="0" borderId="18" xfId="0" applyFont="1" applyBorder="1"/>
    <xf numFmtId="0" fontId="3" fillId="0" borderId="19" xfId="0" applyFont="1" applyBorder="1"/>
    <xf numFmtId="0" fontId="5" fillId="0" borderId="4" xfId="0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4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/>
    <xf numFmtId="0" fontId="9" fillId="0" borderId="0" xfId="1" applyFont="1"/>
    <xf numFmtId="0" fontId="7" fillId="0" borderId="0" xfId="1"/>
    <xf numFmtId="0" fontId="10" fillId="2" borderId="20" xfId="1" applyFont="1" applyFill="1" applyBorder="1" applyAlignment="1">
      <alignment horizontal="center" vertical="center" wrapText="1"/>
    </xf>
    <xf numFmtId="0" fontId="10" fillId="2" borderId="20" xfId="1" applyFont="1" applyFill="1" applyBorder="1" applyAlignment="1">
      <alignment horizontal="center" vertical="center"/>
    </xf>
    <xf numFmtId="0" fontId="11" fillId="0" borderId="0" xfId="1" applyFont="1" applyAlignment="1">
      <alignment vertical="center"/>
    </xf>
    <xf numFmtId="0" fontId="12" fillId="0" borderId="0" xfId="1" applyFont="1" applyAlignment="1">
      <alignment vertical="center"/>
    </xf>
    <xf numFmtId="0" fontId="10" fillId="2" borderId="20" xfId="1" applyFont="1" applyFill="1" applyBorder="1" applyAlignment="1">
      <alignment vertical="center"/>
    </xf>
    <xf numFmtId="0" fontId="11" fillId="0" borderId="0" xfId="1" applyFont="1" applyAlignment="1">
      <alignment horizontal="center"/>
    </xf>
    <xf numFmtId="0" fontId="12" fillId="0" borderId="0" xfId="1" applyFont="1" applyAlignment="1">
      <alignment horizontal="center"/>
    </xf>
    <xf numFmtId="0" fontId="9" fillId="0" borderId="23" xfId="1" applyFont="1" applyBorder="1" applyAlignment="1">
      <alignment horizontal="center" vertical="center"/>
    </xf>
    <xf numFmtId="0" fontId="9" fillId="0" borderId="24" xfId="1" applyFont="1" applyBorder="1" applyAlignment="1">
      <alignment vertical="center"/>
    </xf>
    <xf numFmtId="0" fontId="9" fillId="3" borderId="24" xfId="1" applyFont="1" applyFill="1" applyBorder="1" applyAlignment="1">
      <alignment vertical="center"/>
    </xf>
    <xf numFmtId="0" fontId="9" fillId="0" borderId="0" xfId="1" applyFont="1" applyAlignment="1">
      <alignment vertical="center"/>
    </xf>
    <xf numFmtId="0" fontId="7" fillId="0" borderId="0" xfId="1" applyAlignment="1">
      <alignment vertical="center"/>
    </xf>
    <xf numFmtId="0" fontId="9" fillId="0" borderId="25" xfId="1" applyFont="1" applyBorder="1" applyAlignment="1">
      <alignment vertical="center"/>
    </xf>
    <xf numFmtId="0" fontId="9" fillId="0" borderId="26" xfId="1" applyFont="1" applyBorder="1" applyAlignment="1">
      <alignment vertical="center"/>
    </xf>
    <xf numFmtId="0" fontId="9" fillId="3" borderId="1" xfId="1" applyFont="1" applyFill="1" applyBorder="1" applyAlignment="1">
      <alignment vertical="center"/>
    </xf>
    <xf numFmtId="0" fontId="9" fillId="0" borderId="1" xfId="1" applyFont="1" applyBorder="1" applyAlignment="1">
      <alignment vertical="center" wrapText="1"/>
    </xf>
    <xf numFmtId="0" fontId="9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/>
    </xf>
    <xf numFmtId="0" fontId="9" fillId="3" borderId="1" xfId="1" applyFont="1" applyFill="1" applyBorder="1" applyAlignment="1">
      <alignment horizontal="center" vertical="center"/>
    </xf>
    <xf numFmtId="0" fontId="9" fillId="0" borderId="1" xfId="1" applyFont="1" applyBorder="1" applyAlignment="1">
      <alignment horizontal="left" vertical="center" wrapText="1"/>
    </xf>
    <xf numFmtId="0" fontId="9" fillId="0" borderId="1" xfId="1" applyFont="1" applyBorder="1" applyAlignment="1">
      <alignment horizontal="left" vertical="center" wrapText="1"/>
    </xf>
    <xf numFmtId="0" fontId="11" fillId="0" borderId="25" xfId="1" applyFont="1" applyBorder="1" applyAlignment="1">
      <alignment vertical="center"/>
    </xf>
    <xf numFmtId="0" fontId="11" fillId="0" borderId="26" xfId="1" applyFont="1" applyBorder="1" applyAlignment="1">
      <alignment vertical="center"/>
    </xf>
    <xf numFmtId="0" fontId="11" fillId="0" borderId="1" xfId="1" applyFont="1" applyBorder="1" applyAlignment="1">
      <alignment vertical="center" wrapText="1"/>
    </xf>
    <xf numFmtId="0" fontId="11" fillId="0" borderId="1" xfId="1" applyFont="1" applyBorder="1" applyAlignment="1">
      <alignment horizontal="left" vertical="center" wrapText="1"/>
    </xf>
    <xf numFmtId="0" fontId="11" fillId="3" borderId="1" xfId="1" applyFont="1" applyFill="1" applyBorder="1" applyAlignment="1">
      <alignment vertical="center"/>
    </xf>
    <xf numFmtId="165" fontId="9" fillId="0" borderId="0" xfId="2" applyNumberFormat="1" applyFont="1"/>
    <xf numFmtId="165" fontId="10" fillId="2" borderId="20" xfId="2" applyNumberFormat="1" applyFont="1" applyFill="1" applyBorder="1" applyAlignment="1">
      <alignment horizontal="center" vertical="center" wrapText="1"/>
    </xf>
    <xf numFmtId="165" fontId="10" fillId="2" borderId="20" xfId="2" applyNumberFormat="1" applyFont="1" applyFill="1" applyBorder="1" applyAlignment="1">
      <alignment horizontal="center" vertical="center"/>
    </xf>
    <xf numFmtId="165" fontId="9" fillId="0" borderId="1" xfId="2" applyNumberFormat="1" applyFont="1" applyBorder="1" applyAlignment="1">
      <alignment vertical="center" wrapText="1"/>
    </xf>
    <xf numFmtId="165" fontId="11" fillId="0" borderId="1" xfId="2" applyNumberFormat="1" applyFont="1" applyBorder="1" applyAlignment="1">
      <alignment vertical="center" wrapText="1"/>
    </xf>
    <xf numFmtId="0" fontId="14" fillId="0" borderId="1" xfId="1" applyFont="1" applyBorder="1" applyAlignment="1">
      <alignment vertical="center" wrapText="1"/>
    </xf>
    <xf numFmtId="0" fontId="14" fillId="0" borderId="1" xfId="1" applyFont="1" applyBorder="1" applyAlignment="1">
      <alignment horizontal="left" vertical="center" wrapText="1"/>
    </xf>
    <xf numFmtId="165" fontId="14" fillId="0" borderId="1" xfId="2" applyNumberFormat="1" applyFont="1" applyBorder="1" applyAlignment="1">
      <alignment vertical="center" wrapText="1"/>
    </xf>
    <xf numFmtId="0" fontId="17" fillId="0" borderId="25" xfId="1" applyFont="1" applyBorder="1" applyAlignment="1">
      <alignment vertical="center"/>
    </xf>
    <xf numFmtId="0" fontId="17" fillId="0" borderId="1" xfId="1" applyFont="1" applyBorder="1" applyAlignment="1">
      <alignment vertical="center" wrapText="1"/>
    </xf>
    <xf numFmtId="0" fontId="17" fillId="0" borderId="1" xfId="1" applyFont="1" applyBorder="1" applyAlignment="1">
      <alignment horizontal="left" vertical="center" wrapText="1"/>
    </xf>
    <xf numFmtId="165" fontId="17" fillId="0" borderId="1" xfId="2" applyNumberFormat="1" applyFont="1" applyBorder="1" applyAlignment="1">
      <alignment vertical="center" wrapText="1"/>
    </xf>
    <xf numFmtId="0" fontId="17" fillId="3" borderId="1" xfId="1" applyFont="1" applyFill="1" applyBorder="1" applyAlignment="1">
      <alignment vertical="center"/>
    </xf>
    <xf numFmtId="0" fontId="17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164" fontId="9" fillId="0" borderId="1" xfId="3" applyFont="1" applyBorder="1" applyAlignment="1">
      <alignment vertical="center" wrapText="1"/>
    </xf>
    <xf numFmtId="0" fontId="14" fillId="0" borderId="1" xfId="1" applyFont="1" applyBorder="1" applyAlignment="1">
      <alignment horizontal="center" vertical="center" wrapText="1"/>
    </xf>
    <xf numFmtId="165" fontId="9" fillId="4" borderId="24" xfId="2" applyNumberFormat="1" applyFont="1" applyFill="1" applyBorder="1" applyAlignment="1">
      <alignment vertical="center" wrapText="1"/>
    </xf>
    <xf numFmtId="0" fontId="10" fillId="2" borderId="20" xfId="1" applyFont="1" applyFill="1" applyBorder="1" applyAlignment="1">
      <alignment horizontal="center" vertical="center"/>
    </xf>
    <xf numFmtId="0" fontId="10" fillId="2" borderId="20" xfId="1" applyFont="1" applyFill="1" applyBorder="1" applyAlignment="1">
      <alignment horizontal="center" vertical="center" wrapText="1"/>
    </xf>
    <xf numFmtId="0" fontId="11" fillId="5" borderId="1" xfId="1" applyFont="1" applyFill="1" applyBorder="1" applyAlignment="1">
      <alignment vertical="center" wrapText="1"/>
    </xf>
    <xf numFmtId="0" fontId="9" fillId="5" borderId="1" xfId="1" applyFont="1" applyFill="1" applyBorder="1" applyAlignment="1">
      <alignment vertical="center" wrapText="1"/>
    </xf>
    <xf numFmtId="0" fontId="9" fillId="5" borderId="1" xfId="1" applyFont="1" applyFill="1" applyBorder="1" applyAlignment="1">
      <alignment vertical="center"/>
    </xf>
    <xf numFmtId="0" fontId="11" fillId="5" borderId="1" xfId="1" applyFont="1" applyFill="1" applyBorder="1" applyAlignment="1">
      <alignment vertical="center"/>
    </xf>
    <xf numFmtId="0" fontId="9" fillId="6" borderId="1" xfId="1" applyFont="1" applyFill="1" applyBorder="1" applyAlignment="1">
      <alignment vertical="center"/>
    </xf>
    <xf numFmtId="164" fontId="11" fillId="0" borderId="1" xfId="3" applyFont="1" applyBorder="1" applyAlignment="1">
      <alignment vertical="center" wrapText="1"/>
    </xf>
    <xf numFmtId="0" fontId="18" fillId="0" borderId="25" xfId="1" applyFont="1" applyBorder="1" applyAlignment="1">
      <alignment vertical="center"/>
    </xf>
    <xf numFmtId="0" fontId="18" fillId="0" borderId="1" xfId="1" applyFont="1" applyBorder="1" applyAlignment="1">
      <alignment vertical="center" wrapText="1"/>
    </xf>
    <xf numFmtId="0" fontId="18" fillId="0" borderId="1" xfId="1" applyFont="1" applyBorder="1" applyAlignment="1">
      <alignment horizontal="left" vertical="center" wrapText="1"/>
    </xf>
    <xf numFmtId="165" fontId="18" fillId="0" borderId="1" xfId="2" applyNumberFormat="1" applyFont="1" applyBorder="1" applyAlignment="1">
      <alignment vertical="center" wrapText="1"/>
    </xf>
    <xf numFmtId="0" fontId="18" fillId="3" borderId="1" xfId="1" applyFont="1" applyFill="1" applyBorder="1" applyAlignment="1">
      <alignment vertical="center"/>
    </xf>
    <xf numFmtId="0" fontId="18" fillId="0" borderId="0" xfId="1" applyFont="1" applyAlignment="1">
      <alignment vertical="center"/>
    </xf>
    <xf numFmtId="0" fontId="19" fillId="0" borderId="0" xfId="1" applyFont="1" applyAlignment="1">
      <alignment vertical="center"/>
    </xf>
    <xf numFmtId="0" fontId="1" fillId="0" borderId="0" xfId="1" applyFont="1" applyAlignment="1">
      <alignment vertical="center"/>
    </xf>
    <xf numFmtId="0" fontId="20" fillId="0" borderId="1" xfId="1" applyFont="1" applyBorder="1" applyAlignment="1">
      <alignment vertical="center" wrapText="1"/>
    </xf>
    <xf numFmtId="0" fontId="20" fillId="0" borderId="1" xfId="1" applyFont="1" applyBorder="1" applyAlignment="1">
      <alignment horizontal="left" vertical="center" wrapText="1"/>
    </xf>
    <xf numFmtId="0" fontId="20" fillId="0" borderId="1" xfId="1" applyFont="1" applyBorder="1" applyAlignment="1">
      <alignment horizontal="center" vertical="center" wrapText="1"/>
    </xf>
    <xf numFmtId="0" fontId="9" fillId="0" borderId="0" xfId="1" applyFont="1" applyAlignment="1">
      <alignment horizontal="center"/>
    </xf>
    <xf numFmtId="0" fontId="9" fillId="3" borderId="24" xfId="1" applyFont="1" applyFill="1" applyBorder="1" applyAlignment="1">
      <alignment horizontal="center" vertical="center"/>
    </xf>
    <xf numFmtId="0" fontId="11" fillId="0" borderId="1" xfId="1" applyFont="1" applyBorder="1" applyAlignment="1">
      <alignment horizontal="center" vertical="center" wrapText="1"/>
    </xf>
    <xf numFmtId="0" fontId="18" fillId="0" borderId="1" xfId="1" applyFont="1" applyBorder="1" applyAlignment="1">
      <alignment horizontal="center" vertical="center" wrapText="1"/>
    </xf>
    <xf numFmtId="0" fontId="17" fillId="0" borderId="1" xfId="1" applyFont="1" applyBorder="1" applyAlignment="1">
      <alignment horizontal="center" vertical="center" wrapText="1"/>
    </xf>
    <xf numFmtId="0" fontId="21" fillId="0" borderId="1" xfId="1" applyFont="1" applyBorder="1" applyAlignment="1">
      <alignment vertical="center" wrapText="1"/>
    </xf>
    <xf numFmtId="0" fontId="22" fillId="0" borderId="1" xfId="1" applyFont="1" applyBorder="1" applyAlignment="1">
      <alignment vertical="center" wrapText="1"/>
    </xf>
    <xf numFmtId="0" fontId="9" fillId="5" borderId="24" xfId="1" applyFont="1" applyFill="1" applyBorder="1" applyAlignment="1">
      <alignment vertical="center"/>
    </xf>
    <xf numFmtId="0" fontId="9" fillId="3" borderId="26" xfId="1" applyFont="1" applyFill="1" applyBorder="1" applyAlignment="1">
      <alignment vertical="center" wrapText="1"/>
    </xf>
    <xf numFmtId="0" fontId="9" fillId="5" borderId="1" xfId="1" applyFont="1" applyFill="1" applyBorder="1" applyAlignment="1">
      <alignment horizontal="left" vertical="center" wrapText="1"/>
    </xf>
    <xf numFmtId="165" fontId="11" fillId="0" borderId="1" xfId="2" applyNumberFormat="1" applyFont="1" applyBorder="1" applyAlignment="1">
      <alignment horizontal="center" vertical="center" wrapText="1"/>
    </xf>
    <xf numFmtId="0" fontId="9" fillId="5" borderId="1" xfId="1" applyFont="1" applyFill="1" applyBorder="1" applyAlignment="1">
      <alignment horizontal="center" vertical="center" wrapText="1"/>
    </xf>
    <xf numFmtId="0" fontId="11" fillId="5" borderId="1" xfId="1" applyFont="1" applyFill="1" applyBorder="1" applyAlignment="1">
      <alignment horizontal="left" vertical="center" wrapText="1"/>
    </xf>
    <xf numFmtId="0" fontId="11" fillId="5" borderId="1" xfId="1" applyFont="1" applyFill="1" applyBorder="1" applyAlignment="1">
      <alignment horizontal="center" vertical="center" wrapText="1"/>
    </xf>
    <xf numFmtId="165" fontId="9" fillId="5" borderId="1" xfId="2" applyNumberFormat="1" applyFont="1" applyFill="1" applyBorder="1" applyAlignment="1">
      <alignment vertical="center" wrapText="1"/>
    </xf>
    <xf numFmtId="0" fontId="9" fillId="5" borderId="1" xfId="1" quotePrefix="1" applyFont="1" applyFill="1" applyBorder="1" applyAlignment="1">
      <alignment horizontal="center" vertical="center" wrapText="1"/>
    </xf>
    <xf numFmtId="0" fontId="9" fillId="5" borderId="1" xfId="1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center" wrapText="1"/>
    </xf>
    <xf numFmtId="0" fontId="0" fillId="5" borderId="0" xfId="0" applyFill="1" applyAlignment="1">
      <alignment vertical="top"/>
    </xf>
    <xf numFmtId="0" fontId="0" fillId="5" borderId="0" xfId="0" applyFill="1" applyAlignment="1">
      <alignment vertical="top" wrapText="1"/>
    </xf>
    <xf numFmtId="0" fontId="10" fillId="2" borderId="20" xfId="1" applyFont="1" applyFill="1" applyBorder="1" applyAlignment="1">
      <alignment horizontal="center" vertical="center"/>
    </xf>
    <xf numFmtId="0" fontId="9" fillId="5" borderId="1" xfId="1" applyFont="1" applyFill="1" applyBorder="1" applyAlignment="1">
      <alignment horizontal="left" vertical="center" wrapText="1"/>
    </xf>
    <xf numFmtId="0" fontId="9" fillId="5" borderId="26" xfId="1" applyFont="1" applyFill="1" applyBorder="1" applyAlignment="1">
      <alignment vertical="center" wrapText="1"/>
    </xf>
    <xf numFmtId="0" fontId="9" fillId="5" borderId="26" xfId="1" applyFont="1" applyFill="1" applyBorder="1" applyAlignment="1">
      <alignment horizontal="left" vertical="center" wrapText="1"/>
    </xf>
    <xf numFmtId="165" fontId="11" fillId="5" borderId="1" xfId="2" applyNumberFormat="1" applyFont="1" applyFill="1" applyBorder="1" applyAlignment="1">
      <alignment vertical="center" wrapText="1"/>
    </xf>
    <xf numFmtId="0" fontId="9" fillId="0" borderId="25" xfId="1" applyFont="1" applyBorder="1" applyAlignment="1">
      <alignment vertical="center" wrapText="1"/>
    </xf>
    <xf numFmtId="0" fontId="9" fillId="0" borderId="0" xfId="1" applyFont="1" applyAlignment="1">
      <alignment vertical="center" wrapText="1"/>
    </xf>
    <xf numFmtId="0" fontId="7" fillId="0" borderId="0" xfId="1" applyAlignment="1">
      <alignment vertical="center" wrapText="1"/>
    </xf>
    <xf numFmtId="0" fontId="11" fillId="5" borderId="26" xfId="1" applyFont="1" applyFill="1" applyBorder="1" applyAlignment="1">
      <alignment vertical="center" wrapText="1"/>
    </xf>
    <xf numFmtId="0" fontId="11" fillId="5" borderId="26" xfId="1" applyFont="1" applyFill="1" applyBorder="1" applyAlignment="1">
      <alignment horizontal="left" vertical="center" wrapText="1"/>
    </xf>
    <xf numFmtId="0" fontId="9" fillId="0" borderId="0" xfId="0" applyFont="1"/>
    <xf numFmtId="0" fontId="10" fillId="2" borderId="20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2" borderId="20" xfId="0" applyFont="1" applyFill="1" applyBorder="1" applyAlignment="1">
      <alignment vertic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9" fillId="3" borderId="24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26" xfId="0" applyFont="1" applyBorder="1" applyAlignment="1">
      <alignment vertical="center"/>
    </xf>
    <xf numFmtId="0" fontId="9" fillId="0" borderId="1" xfId="0" applyFont="1" applyBorder="1" applyAlignment="1">
      <alignment horizontal="left" vertical="center" wrapText="1"/>
    </xf>
    <xf numFmtId="0" fontId="9" fillId="3" borderId="1" xfId="0" applyFont="1" applyFill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9" fillId="0" borderId="25" xfId="0" applyFont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0" borderId="2" xfId="0" applyFont="1" applyBorder="1" applyAlignment="1">
      <alignment vertical="center" wrapText="1"/>
    </xf>
    <xf numFmtId="0" fontId="11" fillId="0" borderId="25" xfId="0" applyFont="1" applyBorder="1" applyAlignment="1">
      <alignment vertical="center"/>
    </xf>
    <xf numFmtId="0" fontId="11" fillId="0" borderId="26" xfId="0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0" fontId="23" fillId="0" borderId="0" xfId="0" applyFont="1" applyAlignment="1">
      <alignment vertical="center"/>
    </xf>
    <xf numFmtId="0" fontId="9" fillId="3" borderId="24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165" fontId="9" fillId="0" borderId="1" xfId="2" applyNumberFormat="1" applyFont="1" applyBorder="1" applyAlignment="1">
      <alignment horizontal="center" vertical="center" wrapText="1"/>
    </xf>
    <xf numFmtId="165" fontId="9" fillId="3" borderId="1" xfId="2" applyNumberFormat="1" applyFont="1" applyFill="1" applyBorder="1" applyAlignment="1">
      <alignment vertical="center"/>
    </xf>
    <xf numFmtId="165" fontId="25" fillId="0" borderId="1" xfId="2" applyNumberFormat="1" applyFont="1" applyBorder="1" applyAlignment="1">
      <alignment horizontal="left" vertical="center" wrapText="1"/>
    </xf>
    <xf numFmtId="0" fontId="25" fillId="0" borderId="1" xfId="0" applyFont="1" applyBorder="1" applyAlignment="1">
      <alignment horizontal="left" vertical="center" wrapText="1"/>
    </xf>
    <xf numFmtId="0" fontId="9" fillId="5" borderId="1" xfId="0" applyFont="1" applyFill="1" applyBorder="1" applyAlignment="1">
      <alignment horizontal="center" vertical="center"/>
    </xf>
    <xf numFmtId="0" fontId="26" fillId="0" borderId="1" xfId="0" applyFont="1" applyBorder="1" applyAlignment="1">
      <alignment horizontal="left" vertical="center" wrapText="1"/>
    </xf>
    <xf numFmtId="0" fontId="11" fillId="0" borderId="25" xfId="0" applyFont="1" applyBorder="1" applyAlignment="1">
      <alignment vertical="center" wrapText="1"/>
    </xf>
    <xf numFmtId="0" fontId="9" fillId="0" borderId="26" xfId="0" applyFont="1" applyBorder="1" applyAlignment="1">
      <alignment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9" fillId="0" borderId="25" xfId="0" applyFont="1" applyBorder="1" applyAlignment="1">
      <alignment vertical="center" wrapText="1"/>
    </xf>
    <xf numFmtId="0" fontId="9" fillId="6" borderId="25" xfId="0" applyFont="1" applyFill="1" applyBorder="1" applyAlignment="1">
      <alignment vertical="center"/>
    </xf>
    <xf numFmtId="0" fontId="9" fillId="6" borderId="26" xfId="0" applyFont="1" applyFill="1" applyBorder="1" applyAlignment="1">
      <alignment vertical="center"/>
    </xf>
    <xf numFmtId="0" fontId="9" fillId="6" borderId="1" xfId="0" applyFont="1" applyFill="1" applyBorder="1" applyAlignment="1">
      <alignment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top"/>
    </xf>
    <xf numFmtId="0" fontId="27" fillId="0" borderId="0" xfId="0" applyFont="1" applyAlignment="1">
      <alignment vertical="top"/>
    </xf>
    <xf numFmtId="0" fontId="9" fillId="6" borderId="1" xfId="0" applyFont="1" applyFill="1" applyBorder="1" applyAlignment="1">
      <alignment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/>
    </xf>
    <xf numFmtId="165" fontId="9" fillId="6" borderId="1" xfId="2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9" fillId="5" borderId="25" xfId="0" applyFont="1" applyFill="1" applyBorder="1" applyAlignment="1">
      <alignment vertical="center" wrapText="1"/>
    </xf>
    <xf numFmtId="0" fontId="9" fillId="8" borderId="1" xfId="0" applyFont="1" applyFill="1" applyBorder="1" applyAlignment="1">
      <alignment vertical="center" wrapText="1"/>
    </xf>
    <xf numFmtId="0" fontId="9" fillId="5" borderId="1" xfId="0" applyFont="1" applyFill="1" applyBorder="1" applyAlignment="1">
      <alignment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8" borderId="25" xfId="0" applyFont="1" applyFill="1" applyBorder="1" applyAlignment="1">
      <alignment vertical="center"/>
    </xf>
    <xf numFmtId="0" fontId="9" fillId="8" borderId="1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/>
    </xf>
    <xf numFmtId="165" fontId="9" fillId="8" borderId="1" xfId="2" applyNumberFormat="1" applyFont="1" applyFill="1" applyBorder="1" applyAlignment="1">
      <alignment horizontal="center" vertical="center" wrapText="1"/>
    </xf>
    <xf numFmtId="0" fontId="9" fillId="9" borderId="25" xfId="0" applyFont="1" applyFill="1" applyBorder="1" applyAlignment="1">
      <alignment vertical="center"/>
    </xf>
    <xf numFmtId="0" fontId="9" fillId="9" borderId="1" xfId="0" applyFont="1" applyFill="1" applyBorder="1" applyAlignment="1">
      <alignment vertical="center" wrapText="1"/>
    </xf>
    <xf numFmtId="0" fontId="9" fillId="9" borderId="1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/>
    </xf>
    <xf numFmtId="165" fontId="9" fillId="9" borderId="1" xfId="2" applyNumberFormat="1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/>
    </xf>
    <xf numFmtId="0" fontId="25" fillId="3" borderId="1" xfId="0" applyFont="1" applyFill="1" applyBorder="1" applyAlignment="1">
      <alignment horizontal="left" vertical="center"/>
    </xf>
    <xf numFmtId="0" fontId="25" fillId="6" borderId="1" xfId="0" applyFont="1" applyFill="1" applyBorder="1" applyAlignment="1">
      <alignment horizontal="left" vertical="center" wrapText="1"/>
    </xf>
    <xf numFmtId="0" fontId="25" fillId="9" borderId="1" xfId="0" applyFont="1" applyFill="1" applyBorder="1" applyAlignment="1">
      <alignment horizontal="left" vertical="center" wrapText="1"/>
    </xf>
    <xf numFmtId="0" fontId="25" fillId="0" borderId="0" xfId="0" applyFont="1" applyAlignment="1">
      <alignment horizontal="left"/>
    </xf>
    <xf numFmtId="0" fontId="25" fillId="8" borderId="1" xfId="0" applyFont="1" applyFill="1" applyBorder="1" applyAlignment="1">
      <alignment horizontal="left" vertical="center" wrapText="1"/>
    </xf>
    <xf numFmtId="0" fontId="28" fillId="5" borderId="1" xfId="0" applyFont="1" applyFill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/>
    </xf>
    <xf numFmtId="0" fontId="9" fillId="8" borderId="26" xfId="0" applyFont="1" applyFill="1" applyBorder="1" applyAlignment="1">
      <alignment horizontal="center" vertical="center"/>
    </xf>
    <xf numFmtId="0" fontId="25" fillId="0" borderId="26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/>
    </xf>
    <xf numFmtId="165" fontId="24" fillId="0" borderId="1" xfId="2" applyNumberFormat="1" applyFont="1" applyBorder="1" applyAlignment="1">
      <alignment horizontal="center" vertical="center" wrapText="1"/>
    </xf>
    <xf numFmtId="0" fontId="11" fillId="3" borderId="1" xfId="0" applyFont="1" applyFill="1" applyBorder="1" applyAlignment="1">
      <alignment vertical="center" wrapText="1"/>
    </xf>
    <xf numFmtId="0" fontId="9" fillId="5" borderId="1" xfId="0" applyFont="1" applyFill="1" applyBorder="1" applyAlignment="1">
      <alignment vertical="center"/>
    </xf>
    <xf numFmtId="0" fontId="26" fillId="5" borderId="1" xfId="0" applyFont="1" applyFill="1" applyBorder="1" applyAlignment="1">
      <alignment horizontal="left" vertical="center" wrapText="1"/>
    </xf>
    <xf numFmtId="0" fontId="10" fillId="2" borderId="20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165" fontId="9" fillId="0" borderId="26" xfId="2" applyNumberFormat="1" applyFont="1" applyBorder="1" applyAlignment="1">
      <alignment horizontal="center" vertical="center" wrapText="1"/>
    </xf>
    <xf numFmtId="165" fontId="9" fillId="0" borderId="24" xfId="2" applyNumberFormat="1" applyFont="1" applyBorder="1" applyAlignment="1">
      <alignment horizontal="center" vertical="center" wrapText="1"/>
    </xf>
    <xf numFmtId="165" fontId="9" fillId="0" borderId="24" xfId="2" applyNumberFormat="1" applyFont="1" applyBorder="1" applyAlignment="1">
      <alignment vertical="center" wrapText="1"/>
    </xf>
    <xf numFmtId="165" fontId="9" fillId="3" borderId="1" xfId="2" applyNumberFormat="1" applyFont="1" applyFill="1" applyBorder="1" applyAlignment="1">
      <alignment horizontal="center" vertical="center"/>
    </xf>
    <xf numFmtId="165" fontId="9" fillId="0" borderId="1" xfId="2" applyNumberFormat="1" applyFont="1" applyBorder="1" applyAlignment="1">
      <alignment horizontal="center" vertical="center"/>
    </xf>
    <xf numFmtId="165" fontId="11" fillId="0" borderId="1" xfId="2" applyNumberFormat="1" applyFont="1" applyBorder="1" applyAlignment="1">
      <alignment horizontal="center" vertical="center"/>
    </xf>
    <xf numFmtId="165" fontId="9" fillId="6" borderId="1" xfId="2" applyNumberFormat="1" applyFont="1" applyFill="1" applyBorder="1" applyAlignment="1">
      <alignment horizontal="center" vertical="center"/>
    </xf>
    <xf numFmtId="165" fontId="9" fillId="9" borderId="1" xfId="2" applyNumberFormat="1" applyFont="1" applyFill="1" applyBorder="1" applyAlignment="1">
      <alignment horizontal="center" vertical="center"/>
    </xf>
    <xf numFmtId="165" fontId="9" fillId="8" borderId="1" xfId="2" applyNumberFormat="1" applyFont="1" applyFill="1" applyBorder="1" applyAlignment="1">
      <alignment horizontal="center" vertical="center"/>
    </xf>
    <xf numFmtId="165" fontId="9" fillId="0" borderId="26" xfId="2" applyNumberFormat="1" applyFont="1" applyBorder="1" applyAlignment="1">
      <alignment horizontal="center" vertical="center"/>
    </xf>
    <xf numFmtId="165" fontId="9" fillId="0" borderId="24" xfId="2" applyNumberFormat="1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/>
    </xf>
    <xf numFmtId="165" fontId="9" fillId="0" borderId="26" xfId="2" applyNumberFormat="1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165" fontId="9" fillId="0" borderId="26" xfId="2" applyNumberFormat="1" applyFont="1" applyBorder="1" applyAlignment="1">
      <alignment horizontal="center" vertical="center" wrapText="1"/>
    </xf>
    <xf numFmtId="165" fontId="9" fillId="0" borderId="26" xfId="2" applyNumberFormat="1" applyFont="1" applyBorder="1" applyAlignment="1">
      <alignment horizontal="center" vertical="center"/>
    </xf>
    <xf numFmtId="0" fontId="9" fillId="5" borderId="26" xfId="0" applyFont="1" applyFill="1" applyBorder="1" applyAlignment="1">
      <alignment vertical="center" wrapText="1"/>
    </xf>
    <xf numFmtId="0" fontId="9" fillId="7" borderId="1" xfId="0" applyFont="1" applyFill="1" applyBorder="1" applyAlignment="1">
      <alignment vertical="center" wrapText="1"/>
    </xf>
    <xf numFmtId="165" fontId="9" fillId="0" borderId="24" xfId="2" applyNumberFormat="1" applyFont="1" applyBorder="1" applyAlignment="1">
      <alignment vertical="center"/>
    </xf>
    <xf numFmtId="165" fontId="9" fillId="0" borderId="1" xfId="2" applyNumberFormat="1" applyFont="1" applyBorder="1" applyAlignment="1">
      <alignment horizontal="left" vertical="center" wrapText="1"/>
    </xf>
    <xf numFmtId="0" fontId="9" fillId="0" borderId="25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3" borderId="1" xfId="0" applyFont="1" applyFill="1" applyBorder="1" applyAlignment="1">
      <alignment vertical="center" wrapText="1"/>
    </xf>
    <xf numFmtId="0" fontId="9" fillId="5" borderId="25" xfId="0" applyFont="1" applyFill="1" applyBorder="1" applyAlignment="1">
      <alignment vertical="center"/>
    </xf>
    <xf numFmtId="0" fontId="9" fillId="3" borderId="26" xfId="0" applyFont="1" applyFill="1" applyBorder="1" applyAlignment="1">
      <alignment vertical="center" wrapText="1"/>
    </xf>
    <xf numFmtId="0" fontId="9" fillId="3" borderId="31" xfId="0" applyFont="1" applyFill="1" applyBorder="1" applyAlignment="1">
      <alignment vertical="center"/>
    </xf>
    <xf numFmtId="0" fontId="9" fillId="3" borderId="32" xfId="0" applyFont="1" applyFill="1" applyBorder="1" applyAlignment="1">
      <alignment vertical="center"/>
    </xf>
    <xf numFmtId="0" fontId="11" fillId="5" borderId="25" xfId="0" applyFont="1" applyFill="1" applyBorder="1" applyAlignment="1">
      <alignment horizontal="center" vertical="center" wrapText="1"/>
    </xf>
    <xf numFmtId="0" fontId="9" fillId="5" borderId="34" xfId="0" applyFont="1" applyFill="1" applyBorder="1" applyAlignment="1">
      <alignment vertical="center"/>
    </xf>
    <xf numFmtId="0" fontId="9" fillId="5" borderId="35" xfId="0" applyFont="1" applyFill="1" applyBorder="1" applyAlignment="1">
      <alignment vertical="center"/>
    </xf>
    <xf numFmtId="0" fontId="9" fillId="5" borderId="24" xfId="0" applyFont="1" applyFill="1" applyBorder="1" applyAlignment="1">
      <alignment vertical="center"/>
    </xf>
    <xf numFmtId="0" fontId="9" fillId="5" borderId="24" xfId="0" applyFont="1" applyFill="1" applyBorder="1" applyAlignment="1">
      <alignment horizontal="center" vertical="center"/>
    </xf>
    <xf numFmtId="165" fontId="8" fillId="5" borderId="25" xfId="2" applyNumberFormat="1" applyFont="1" applyFill="1" applyBorder="1" applyAlignment="1">
      <alignment horizontal="center" vertical="center" wrapText="1"/>
    </xf>
    <xf numFmtId="165" fontId="9" fillId="5" borderId="24" xfId="2" applyNumberFormat="1" applyFont="1" applyFill="1" applyBorder="1" applyAlignment="1">
      <alignment vertical="center" wrapText="1"/>
    </xf>
    <xf numFmtId="0" fontId="9" fillId="5" borderId="25" xfId="0" applyFont="1" applyFill="1" applyBorder="1" applyAlignment="1">
      <alignment horizontal="center" vertical="center"/>
    </xf>
    <xf numFmtId="165" fontId="24" fillId="5" borderId="1" xfId="2" applyNumberFormat="1" applyFont="1" applyFill="1" applyBorder="1" applyAlignment="1">
      <alignment vertical="center" wrapText="1"/>
    </xf>
    <xf numFmtId="165" fontId="25" fillId="5" borderId="24" xfId="2" quotePrefix="1" applyNumberFormat="1" applyFont="1" applyFill="1" applyBorder="1" applyAlignment="1">
      <alignment vertical="center" wrapText="1"/>
    </xf>
    <xf numFmtId="165" fontId="9" fillId="5" borderId="1" xfId="0" applyNumberFormat="1" applyFont="1" applyFill="1" applyBorder="1" applyAlignment="1">
      <alignment vertical="center"/>
    </xf>
    <xf numFmtId="0" fontId="8" fillId="0" borderId="0" xfId="1" applyFont="1" applyAlignment="1">
      <alignment horizontal="left"/>
    </xf>
    <xf numFmtId="0" fontId="10" fillId="2" borderId="20" xfId="1" applyFont="1" applyFill="1" applyBorder="1" applyAlignment="1">
      <alignment horizontal="center" vertical="center"/>
    </xf>
    <xf numFmtId="0" fontId="10" fillId="2" borderId="20" xfId="1" applyFont="1" applyFill="1" applyBorder="1" applyAlignment="1">
      <alignment horizontal="center" vertical="center" wrapText="1"/>
    </xf>
    <xf numFmtId="0" fontId="9" fillId="5" borderId="24" xfId="1" applyFont="1" applyFill="1" applyBorder="1" applyAlignment="1">
      <alignment horizontal="center" vertical="center"/>
    </xf>
    <xf numFmtId="0" fontId="9" fillId="5" borderId="2" xfId="1" applyFont="1" applyFill="1" applyBorder="1" applyAlignment="1">
      <alignment horizontal="left" vertical="center" wrapText="1"/>
    </xf>
    <xf numFmtId="0" fontId="9" fillId="5" borderId="3" xfId="1" applyFont="1" applyFill="1" applyBorder="1" applyAlignment="1">
      <alignment horizontal="left" vertical="center" wrapText="1"/>
    </xf>
    <xf numFmtId="0" fontId="9" fillId="5" borderId="26" xfId="1" applyFont="1" applyFill="1" applyBorder="1" applyAlignment="1">
      <alignment horizontal="center" vertical="center" wrapText="1"/>
    </xf>
    <xf numFmtId="0" fontId="9" fillId="5" borderId="24" xfId="1" applyFont="1" applyFill="1" applyBorder="1" applyAlignment="1">
      <alignment horizontal="center" vertical="center" wrapText="1"/>
    </xf>
    <xf numFmtId="0" fontId="10" fillId="2" borderId="20" xfId="1" applyFont="1" applyFill="1" applyBorder="1" applyAlignment="1">
      <alignment horizontal="left" vertical="center"/>
    </xf>
    <xf numFmtId="0" fontId="10" fillId="2" borderId="21" xfId="1" applyFont="1" applyFill="1" applyBorder="1" applyAlignment="1">
      <alignment horizontal="center" vertical="center" wrapText="1"/>
    </xf>
    <xf numFmtId="0" fontId="10" fillId="2" borderId="22" xfId="1" applyFont="1" applyFill="1" applyBorder="1" applyAlignment="1">
      <alignment horizontal="center" vertical="center" wrapText="1"/>
    </xf>
    <xf numFmtId="0" fontId="11" fillId="5" borderId="26" xfId="1" applyFont="1" applyFill="1" applyBorder="1" applyAlignment="1">
      <alignment horizontal="center" vertical="center" wrapText="1"/>
    </xf>
    <xf numFmtId="0" fontId="11" fillId="5" borderId="25" xfId="1" applyFont="1" applyFill="1" applyBorder="1" applyAlignment="1">
      <alignment horizontal="center" vertical="center" wrapText="1"/>
    </xf>
    <xf numFmtId="0" fontId="11" fillId="5" borderId="24" xfId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0" fillId="0" borderId="0" xfId="0" applyAlignment="1">
      <alignment horizontal="left" vertical="top" wrapText="1"/>
    </xf>
    <xf numFmtId="0" fontId="0" fillId="5" borderId="0" xfId="0" applyFill="1" applyAlignment="1">
      <alignment horizontal="left" vertical="top" wrapText="1"/>
    </xf>
    <xf numFmtId="0" fontId="11" fillId="4" borderId="26" xfId="0" applyFont="1" applyFill="1" applyBorder="1" applyAlignment="1">
      <alignment horizontal="center" vertical="center" wrapText="1"/>
    </xf>
    <xf numFmtId="0" fontId="11" fillId="4" borderId="25" xfId="0" applyFont="1" applyFill="1" applyBorder="1" applyAlignment="1">
      <alignment horizontal="center" vertical="center" wrapText="1"/>
    </xf>
    <xf numFmtId="0" fontId="29" fillId="4" borderId="25" xfId="0" applyFont="1" applyFill="1" applyBorder="1" applyAlignment="1">
      <alignment horizontal="center" vertical="center"/>
    </xf>
    <xf numFmtId="165" fontId="8" fillId="0" borderId="26" xfId="2" applyNumberFormat="1" applyFont="1" applyBorder="1" applyAlignment="1">
      <alignment horizontal="center" vertical="center" wrapText="1"/>
    </xf>
    <xf numFmtId="165" fontId="8" fillId="0" borderId="24" xfId="2" applyNumberFormat="1" applyFont="1" applyBorder="1" applyAlignment="1">
      <alignment horizontal="center" vertical="center" wrapText="1"/>
    </xf>
    <xf numFmtId="0" fontId="11" fillId="9" borderId="23" xfId="0" applyFont="1" applyFill="1" applyBorder="1" applyAlignment="1">
      <alignment horizontal="center" vertical="center" wrapText="1"/>
    </xf>
    <xf numFmtId="0" fontId="11" fillId="9" borderId="24" xfId="0" applyFont="1" applyFill="1" applyBorder="1" applyAlignment="1">
      <alignment horizontal="center" vertical="center" wrapText="1"/>
    </xf>
    <xf numFmtId="165" fontId="8" fillId="4" borderId="23" xfId="2" applyNumberFormat="1" applyFont="1" applyFill="1" applyBorder="1" applyAlignment="1">
      <alignment horizontal="center" vertical="center" wrapText="1"/>
    </xf>
    <xf numFmtId="165" fontId="8" fillId="4" borderId="24" xfId="2" applyNumberFormat="1" applyFont="1" applyFill="1" applyBorder="1" applyAlignment="1">
      <alignment horizontal="center" vertical="center" wrapText="1"/>
    </xf>
    <xf numFmtId="0" fontId="11" fillId="4" borderId="23" xfId="0" applyFont="1" applyFill="1" applyBorder="1" applyAlignment="1">
      <alignment horizontal="center" vertical="center" wrapText="1"/>
    </xf>
    <xf numFmtId="0" fontId="11" fillId="4" borderId="24" xfId="0" applyFont="1" applyFill="1" applyBorder="1" applyAlignment="1">
      <alignment horizontal="center" vertical="center" wrapText="1"/>
    </xf>
    <xf numFmtId="0" fontId="9" fillId="0" borderId="30" xfId="0" applyFont="1" applyBorder="1" applyAlignment="1">
      <alignment horizontal="left" vertical="center" wrapText="1"/>
    </xf>
    <xf numFmtId="0" fontId="9" fillId="0" borderId="33" xfId="0" applyFont="1" applyBorder="1" applyAlignment="1">
      <alignment horizontal="left" vertical="center" wrapText="1"/>
    </xf>
    <xf numFmtId="0" fontId="9" fillId="0" borderId="31" xfId="0" applyFont="1" applyBorder="1" applyAlignment="1">
      <alignment horizontal="left" vertical="center" wrapText="1"/>
    </xf>
    <xf numFmtId="0" fontId="9" fillId="0" borderId="32" xfId="0" applyFont="1" applyBorder="1" applyAlignment="1">
      <alignment horizontal="left" vertical="center" wrapText="1"/>
    </xf>
    <xf numFmtId="165" fontId="8" fillId="7" borderId="26" xfId="2" applyNumberFormat="1" applyFont="1" applyFill="1" applyBorder="1" applyAlignment="1">
      <alignment horizontal="center" vertical="center" wrapText="1"/>
    </xf>
    <xf numFmtId="165" fontId="8" fillId="7" borderId="24" xfId="2" applyNumberFormat="1" applyFont="1" applyFill="1" applyBorder="1" applyAlignment="1">
      <alignment horizontal="center" vertical="center" wrapText="1"/>
    </xf>
    <xf numFmtId="0" fontId="9" fillId="5" borderId="26" xfId="0" applyFont="1" applyFill="1" applyBorder="1" applyAlignment="1">
      <alignment horizontal="center" vertical="center" wrapText="1"/>
    </xf>
    <xf numFmtId="0" fontId="9" fillId="5" borderId="24" xfId="0" applyFont="1" applyFill="1" applyBorder="1" applyAlignment="1">
      <alignment horizontal="center" vertical="center" wrapText="1"/>
    </xf>
    <xf numFmtId="0" fontId="9" fillId="5" borderId="26" xfId="0" applyFont="1" applyFill="1" applyBorder="1" applyAlignment="1">
      <alignment horizontal="center" vertical="center"/>
    </xf>
    <xf numFmtId="0" fontId="9" fillId="5" borderId="24" xfId="0" applyFont="1" applyFill="1" applyBorder="1" applyAlignment="1">
      <alignment horizontal="center" vertical="center"/>
    </xf>
    <xf numFmtId="0" fontId="9" fillId="0" borderId="26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165" fontId="11" fillId="0" borderId="26" xfId="2" applyNumberFormat="1" applyFont="1" applyBorder="1" applyAlignment="1">
      <alignment horizontal="center" vertical="center" wrapText="1"/>
    </xf>
    <xf numFmtId="165" fontId="11" fillId="0" borderId="25" xfId="2" applyNumberFormat="1" applyFont="1" applyBorder="1" applyAlignment="1">
      <alignment horizontal="center" vertical="center" wrapText="1"/>
    </xf>
    <xf numFmtId="165" fontId="11" fillId="0" borderId="24" xfId="2" applyNumberFormat="1" applyFont="1" applyBorder="1" applyAlignment="1">
      <alignment horizontal="center" vertical="center" wrapText="1"/>
    </xf>
    <xf numFmtId="165" fontId="11" fillId="0" borderId="26" xfId="2" applyNumberFormat="1" applyFont="1" applyBorder="1" applyAlignment="1">
      <alignment horizontal="center" vertical="center"/>
    </xf>
    <xf numFmtId="165" fontId="11" fillId="0" borderId="24" xfId="2" applyNumberFormat="1" applyFont="1" applyBorder="1" applyAlignment="1">
      <alignment horizontal="center" vertical="center"/>
    </xf>
    <xf numFmtId="165" fontId="11" fillId="0" borderId="25" xfId="2" applyNumberFormat="1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165" fontId="9" fillId="0" borderId="26" xfId="2" applyNumberFormat="1" applyFont="1" applyBorder="1" applyAlignment="1">
      <alignment horizontal="center" vertical="center" wrapText="1"/>
    </xf>
    <xf numFmtId="165" fontId="9" fillId="0" borderId="25" xfId="2" applyNumberFormat="1" applyFont="1" applyBorder="1" applyAlignment="1">
      <alignment horizontal="center" vertical="center" wrapText="1"/>
    </xf>
    <xf numFmtId="165" fontId="9" fillId="0" borderId="24" xfId="2" applyNumberFormat="1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9" fillId="7" borderId="26" xfId="0" applyFont="1" applyFill="1" applyBorder="1" applyAlignment="1">
      <alignment horizontal="center" vertical="center" wrapText="1"/>
    </xf>
    <xf numFmtId="0" fontId="9" fillId="7" borderId="25" xfId="0" applyFont="1" applyFill="1" applyBorder="1" applyAlignment="1">
      <alignment horizontal="center" vertical="center" wrapText="1"/>
    </xf>
    <xf numFmtId="0" fontId="9" fillId="7" borderId="24" xfId="0" applyFont="1" applyFill="1" applyBorder="1" applyAlignment="1">
      <alignment horizontal="center" vertical="center" wrapText="1"/>
    </xf>
    <xf numFmtId="0" fontId="9" fillId="0" borderId="26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left" vertical="center" wrapText="1"/>
    </xf>
    <xf numFmtId="0" fontId="9" fillId="9" borderId="26" xfId="0" applyFont="1" applyFill="1" applyBorder="1" applyAlignment="1">
      <alignment horizontal="center" vertical="center" wrapText="1"/>
    </xf>
    <xf numFmtId="0" fontId="9" fillId="9" borderId="24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29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165" fontId="30" fillId="10" borderId="26" xfId="0" applyNumberFormat="1" applyFont="1" applyFill="1" applyBorder="1" applyAlignment="1">
      <alignment horizontal="center" vertical="center"/>
    </xf>
    <xf numFmtId="0" fontId="30" fillId="10" borderId="24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left" vertical="center"/>
    </xf>
    <xf numFmtId="0" fontId="10" fillId="2" borderId="20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 vertical="center" wrapText="1"/>
    </xf>
    <xf numFmtId="0" fontId="10" fillId="2" borderId="28" xfId="0" applyFont="1" applyFill="1" applyBorder="1" applyAlignment="1">
      <alignment horizontal="center" vertical="center" wrapText="1"/>
    </xf>
    <xf numFmtId="0" fontId="11" fillId="5" borderId="26" xfId="0" applyFont="1" applyFill="1" applyBorder="1" applyAlignment="1">
      <alignment horizontal="center" vertical="center"/>
    </xf>
    <xf numFmtId="0" fontId="11" fillId="5" borderId="24" xfId="0" applyFont="1" applyFill="1" applyBorder="1" applyAlignment="1">
      <alignment horizontal="center" vertical="center"/>
    </xf>
    <xf numFmtId="165" fontId="9" fillId="0" borderId="26" xfId="2" applyNumberFormat="1" applyFont="1" applyBorder="1" applyAlignment="1">
      <alignment horizontal="center" vertical="center"/>
    </xf>
    <xf numFmtId="165" fontId="9" fillId="0" borderId="25" xfId="2" applyNumberFormat="1" applyFont="1" applyBorder="1" applyAlignment="1">
      <alignment horizontal="center" vertical="center"/>
    </xf>
    <xf numFmtId="165" fontId="9" fillId="0" borderId="24" xfId="2" applyNumberFormat="1" applyFont="1" applyBorder="1" applyAlignment="1">
      <alignment horizontal="center" vertical="center"/>
    </xf>
    <xf numFmtId="0" fontId="11" fillId="0" borderId="26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center" vertical="center" wrapText="1"/>
    </xf>
  </cellXfs>
  <cellStyles count="4">
    <cellStyle name="Comma" xfId="2" builtinId="3"/>
    <cellStyle name="Comma [0]" xfId="3" builtinId="6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0</xdr:rowOff>
    </xdr:from>
    <xdr:to>
      <xdr:col>2</xdr:col>
      <xdr:colOff>24130</xdr:colOff>
      <xdr:row>4</xdr:row>
      <xdr:rowOff>201295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/>
      </xdr:nvSpPr>
      <xdr:spPr>
        <a:xfrm>
          <a:off x="57150" y="0"/>
          <a:ext cx="2767330" cy="96329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>
            <a:spcAft>
              <a:spcPts val="0"/>
            </a:spcAft>
          </a:pPr>
          <a:r>
            <a:rPr lang="en-US" sz="1100" b="1">
              <a:solidFill>
                <a:srgbClr val="000000"/>
              </a:solidFill>
              <a:effectLst/>
              <a:latin typeface="sansserif"/>
              <a:ea typeface="Times New Roman"/>
              <a:cs typeface="Times New Roman"/>
            </a:rPr>
            <a:t>Lampiran 5.</a:t>
          </a:r>
          <a:endParaRPr lang="id-ID" sz="1200">
            <a:effectLst/>
            <a:latin typeface="Times New Roman"/>
            <a:ea typeface="Times New Roman"/>
          </a:endParaRPr>
        </a:p>
        <a:p>
          <a:pPr>
            <a:spcAft>
              <a:spcPts val="0"/>
            </a:spcAft>
          </a:pPr>
          <a:r>
            <a:rPr lang="id-ID" sz="1100">
              <a:solidFill>
                <a:srgbClr val="000000"/>
              </a:solidFill>
              <a:effectLst/>
              <a:latin typeface="sansserif"/>
              <a:ea typeface="Times New Roman"/>
              <a:cs typeface="Times New Roman"/>
            </a:rPr>
            <a:t>N</a:t>
          </a:r>
          <a:r>
            <a:rPr lang="en-US" sz="1100">
              <a:solidFill>
                <a:srgbClr val="000000"/>
              </a:solidFill>
              <a:effectLst/>
              <a:latin typeface="sansserif"/>
              <a:ea typeface="Times New Roman"/>
              <a:cs typeface="Times New Roman"/>
            </a:rPr>
            <a:t>omor</a:t>
          </a:r>
          <a:r>
            <a:rPr lang="id-ID" sz="1100">
              <a:solidFill>
                <a:srgbClr val="000000"/>
              </a:solidFill>
              <a:effectLst/>
              <a:latin typeface="sansserif"/>
              <a:ea typeface="Times New Roman"/>
              <a:cs typeface="Times New Roman"/>
            </a:rPr>
            <a:t>    </a:t>
          </a:r>
          <a:r>
            <a:rPr lang="en-US" sz="1100">
              <a:solidFill>
                <a:srgbClr val="000000"/>
              </a:solidFill>
              <a:effectLst/>
              <a:latin typeface="sansserif"/>
              <a:ea typeface="Times New Roman"/>
              <a:cs typeface="Times New Roman"/>
            </a:rPr>
            <a:t>: </a:t>
          </a:r>
          <a:r>
            <a:rPr lang="id-ID" sz="1100">
              <a:solidFill>
                <a:srgbClr val="000000"/>
              </a:solidFill>
              <a:effectLst/>
              <a:latin typeface="sansserif"/>
              <a:ea typeface="Times New Roman"/>
              <a:cs typeface="Times New Roman"/>
            </a:rPr>
            <a:t>050/      - Bapp/2018</a:t>
          </a:r>
          <a:endParaRPr lang="id-ID" sz="1200">
            <a:effectLst/>
            <a:latin typeface="Times New Roman"/>
            <a:ea typeface="Times New Roman"/>
          </a:endParaRPr>
        </a:p>
        <a:p>
          <a:pPr>
            <a:spcAft>
              <a:spcPts val="0"/>
            </a:spcAft>
          </a:pPr>
          <a:r>
            <a:rPr lang="id-ID" sz="1100">
              <a:solidFill>
                <a:srgbClr val="000000"/>
              </a:solidFill>
              <a:effectLst/>
              <a:latin typeface="sansserif"/>
              <a:ea typeface="Times New Roman"/>
              <a:cs typeface="Times New Roman"/>
            </a:rPr>
            <a:t>Tanggal : 13 April </a:t>
          </a:r>
          <a:r>
            <a:rPr lang="en-US" sz="1100">
              <a:solidFill>
                <a:srgbClr val="000000"/>
              </a:solidFill>
              <a:effectLst/>
              <a:latin typeface="sansserif"/>
              <a:ea typeface="Times New Roman"/>
              <a:cs typeface="Times New Roman"/>
            </a:rPr>
            <a:t>201</a:t>
          </a:r>
          <a:r>
            <a:rPr lang="id-ID" sz="1100">
              <a:solidFill>
                <a:srgbClr val="000000"/>
              </a:solidFill>
              <a:effectLst/>
              <a:latin typeface="sansserif"/>
              <a:ea typeface="Times New Roman"/>
              <a:cs typeface="Times New Roman"/>
            </a:rPr>
            <a:t>8</a:t>
          </a:r>
          <a:endParaRPr lang="id-ID" sz="1200">
            <a:effectLst/>
            <a:latin typeface="Times New Roman"/>
            <a:ea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07"/>
  <sheetViews>
    <sheetView topLeftCell="A3" zoomScaleSheetLayoutView="100" workbookViewId="0">
      <pane xSplit="8" ySplit="2" topLeftCell="I8" activePane="bottomRight" state="frozen"/>
      <selection activeCell="A3" sqref="A3"/>
      <selection pane="topRight" activeCell="I3" sqref="I3"/>
      <selection pane="bottomLeft" activeCell="A5" sqref="A5"/>
      <selection pane="bottomRight" activeCell="N65" sqref="N65:N68"/>
    </sheetView>
  </sheetViews>
  <sheetFormatPr defaultRowHeight="15"/>
  <cols>
    <col min="1" max="2" width="4.28515625" style="33" customWidth="1"/>
    <col min="3" max="3" width="13.140625" style="33" customWidth="1"/>
    <col min="4" max="4" width="7.5703125" style="33" customWidth="1"/>
    <col min="5" max="5" width="21.42578125" style="33" customWidth="1"/>
    <col min="6" max="6" width="14.7109375" style="33" customWidth="1"/>
    <col min="7" max="7" width="11.7109375" style="33" customWidth="1"/>
    <col min="8" max="8" width="32" style="33" bestFit="1" customWidth="1"/>
    <col min="9" max="9" width="24.85546875" style="33" customWidth="1"/>
    <col min="10" max="10" width="10.42578125" style="98" customWidth="1"/>
    <col min="11" max="11" width="9.140625" style="33"/>
    <col min="12" max="12" width="13.140625" style="33" customWidth="1"/>
    <col min="13" max="13" width="9.140625" style="98"/>
    <col min="14" max="14" width="14.85546875" style="61" bestFit="1" customWidth="1"/>
    <col min="15" max="15" width="10.42578125" style="33" bestFit="1" customWidth="1"/>
    <col min="16" max="23" width="9.140625" style="33"/>
    <col min="24" max="16384" width="9.140625" style="34"/>
  </cols>
  <sheetData>
    <row r="1" spans="1:23">
      <c r="A1" s="257" t="s">
        <v>19</v>
      </c>
      <c r="B1" s="257"/>
      <c r="C1" s="257"/>
      <c r="D1" s="257"/>
      <c r="E1" s="257"/>
      <c r="F1" s="257"/>
      <c r="G1" s="257"/>
    </row>
    <row r="3" spans="1:23" s="38" customFormat="1" ht="33.75" customHeight="1">
      <c r="A3" s="258" t="s">
        <v>20</v>
      </c>
      <c r="B3" s="265" t="s">
        <v>21</v>
      </c>
      <c r="C3" s="265"/>
      <c r="D3" s="265" t="s">
        <v>22</v>
      </c>
      <c r="E3" s="265"/>
      <c r="F3" s="35" t="s">
        <v>23</v>
      </c>
      <c r="G3" s="259" t="s">
        <v>24</v>
      </c>
      <c r="H3" s="36" t="s">
        <v>5</v>
      </c>
      <c r="I3" s="35" t="s">
        <v>25</v>
      </c>
      <c r="J3" s="266" t="s">
        <v>26</v>
      </c>
      <c r="K3" s="259" t="s">
        <v>27</v>
      </c>
      <c r="L3" s="258" t="s">
        <v>28</v>
      </c>
      <c r="M3" s="258"/>
      <c r="N3" s="258"/>
      <c r="O3" s="258"/>
      <c r="P3" s="259" t="s">
        <v>29</v>
      </c>
      <c r="Q3" s="259"/>
      <c r="R3" s="37"/>
      <c r="S3" s="37"/>
      <c r="T3" s="37"/>
      <c r="U3" s="37"/>
      <c r="V3" s="37"/>
      <c r="W3" s="37"/>
    </row>
    <row r="4" spans="1:23" s="38" customFormat="1" ht="33.75" customHeight="1">
      <c r="A4" s="258"/>
      <c r="B4" s="39"/>
      <c r="C4" s="39" t="s">
        <v>30</v>
      </c>
      <c r="D4" s="39"/>
      <c r="E4" s="36" t="s">
        <v>31</v>
      </c>
      <c r="F4" s="35" t="s">
        <v>32</v>
      </c>
      <c r="G4" s="259"/>
      <c r="H4" s="36" t="s">
        <v>33</v>
      </c>
      <c r="I4" s="35" t="s">
        <v>34</v>
      </c>
      <c r="J4" s="267"/>
      <c r="K4" s="259"/>
      <c r="L4" s="36" t="s">
        <v>35</v>
      </c>
      <c r="M4" s="80" t="s">
        <v>36</v>
      </c>
      <c r="N4" s="62" t="s">
        <v>37</v>
      </c>
      <c r="O4" s="35" t="s">
        <v>38</v>
      </c>
      <c r="P4" s="259"/>
      <c r="Q4" s="259"/>
      <c r="R4" s="37"/>
      <c r="S4" s="37"/>
      <c r="T4" s="37"/>
      <c r="U4" s="37"/>
      <c r="V4" s="37"/>
      <c r="W4" s="37"/>
    </row>
    <row r="5" spans="1:23" s="41" customFormat="1" ht="17.25" customHeight="1">
      <c r="A5" s="36">
        <v>1</v>
      </c>
      <c r="B5" s="36">
        <v>2</v>
      </c>
      <c r="C5" s="36">
        <v>3</v>
      </c>
      <c r="D5" s="36">
        <v>4</v>
      </c>
      <c r="E5" s="36">
        <v>5</v>
      </c>
      <c r="F5" s="36">
        <v>6</v>
      </c>
      <c r="G5" s="36">
        <v>7</v>
      </c>
      <c r="H5" s="36">
        <v>8</v>
      </c>
      <c r="I5" s="36">
        <v>9</v>
      </c>
      <c r="J5" s="121">
        <v>10</v>
      </c>
      <c r="K5" s="36">
        <v>11</v>
      </c>
      <c r="L5" s="36">
        <v>12</v>
      </c>
      <c r="M5" s="79">
        <v>13</v>
      </c>
      <c r="N5" s="63">
        <v>14</v>
      </c>
      <c r="O5" s="36">
        <v>15</v>
      </c>
      <c r="P5" s="258">
        <v>16</v>
      </c>
      <c r="Q5" s="258"/>
      <c r="R5" s="40"/>
      <c r="S5" s="40"/>
      <c r="T5" s="40"/>
      <c r="U5" s="40"/>
      <c r="V5" s="40"/>
      <c r="W5" s="40"/>
    </row>
    <row r="6" spans="1:23" s="46" customFormat="1" ht="36" customHeight="1">
      <c r="A6" s="42">
        <v>1</v>
      </c>
      <c r="B6" s="105" t="s">
        <v>302</v>
      </c>
      <c r="C6" s="105"/>
      <c r="D6" s="44"/>
      <c r="E6" s="44"/>
      <c r="F6" s="44"/>
      <c r="G6" s="44"/>
      <c r="H6" s="44"/>
      <c r="I6" s="44"/>
      <c r="J6" s="99"/>
      <c r="K6" s="44"/>
      <c r="L6" s="44"/>
      <c r="M6" s="99"/>
      <c r="N6" s="78"/>
      <c r="O6" s="44"/>
      <c r="P6" s="260" t="s">
        <v>192</v>
      </c>
      <c r="Q6" s="260"/>
      <c r="R6" s="45"/>
      <c r="S6" s="45"/>
      <c r="T6" s="45"/>
      <c r="U6" s="45"/>
      <c r="V6" s="45"/>
      <c r="W6" s="45"/>
    </row>
    <row r="7" spans="1:23" s="46" customFormat="1" ht="69.75" customHeight="1">
      <c r="A7" s="47"/>
      <c r="B7" s="48"/>
      <c r="C7" s="106"/>
      <c r="D7" s="261" t="s">
        <v>346</v>
      </c>
      <c r="E7" s="262"/>
      <c r="F7" s="107"/>
      <c r="G7" s="83"/>
      <c r="H7" s="83"/>
      <c r="I7" s="83"/>
      <c r="J7" s="109"/>
      <c r="K7" s="107"/>
      <c r="L7" s="83"/>
      <c r="M7" s="109"/>
      <c r="N7" s="112"/>
      <c r="O7" s="49"/>
      <c r="P7" s="263" t="s">
        <v>191</v>
      </c>
      <c r="Q7" s="85"/>
      <c r="R7" s="45"/>
      <c r="S7" s="45"/>
      <c r="T7" s="45"/>
      <c r="U7" s="45"/>
      <c r="V7" s="45"/>
      <c r="W7" s="45"/>
    </row>
    <row r="8" spans="1:23" s="38" customFormat="1" ht="31.5" customHeight="1">
      <c r="A8" s="56"/>
      <c r="B8" s="56"/>
      <c r="C8" s="56"/>
      <c r="D8" s="57"/>
      <c r="E8" s="268" t="s">
        <v>354</v>
      </c>
      <c r="F8" s="110" t="s">
        <v>422</v>
      </c>
      <c r="G8" s="84"/>
      <c r="H8" s="81" t="s">
        <v>409</v>
      </c>
      <c r="I8" s="84" t="s">
        <v>359</v>
      </c>
      <c r="J8" s="111" t="s">
        <v>356</v>
      </c>
      <c r="K8" s="110"/>
      <c r="L8" s="84"/>
      <c r="M8" s="111"/>
      <c r="N8" s="125"/>
      <c r="O8" s="84"/>
      <c r="P8" s="264"/>
      <c r="Q8" s="84"/>
      <c r="R8" s="37"/>
      <c r="S8" s="37"/>
      <c r="T8" s="37"/>
      <c r="U8" s="37"/>
      <c r="V8" s="37"/>
      <c r="W8" s="37"/>
    </row>
    <row r="9" spans="1:23" s="128" customFormat="1" ht="22.5">
      <c r="A9" s="126"/>
      <c r="B9" s="126"/>
      <c r="C9" s="126"/>
      <c r="D9" s="126"/>
      <c r="E9" s="269"/>
      <c r="F9" s="124" t="s">
        <v>423</v>
      </c>
      <c r="G9" s="82"/>
      <c r="H9" s="82" t="s">
        <v>419</v>
      </c>
      <c r="I9" s="82" t="s">
        <v>420</v>
      </c>
      <c r="J9" s="109" t="s">
        <v>410</v>
      </c>
      <c r="K9" s="114"/>
      <c r="L9" s="82"/>
      <c r="M9" s="109" t="s">
        <v>247</v>
      </c>
      <c r="N9" s="112">
        <v>1500000000</v>
      </c>
      <c r="O9" s="82"/>
      <c r="P9" s="114"/>
      <c r="Q9" s="82"/>
      <c r="R9" s="127"/>
      <c r="S9" s="127"/>
      <c r="T9" s="127"/>
      <c r="U9" s="127"/>
      <c r="V9" s="127"/>
      <c r="W9" s="127"/>
    </row>
    <row r="10" spans="1:23" s="46" customFormat="1" ht="22.5">
      <c r="A10" s="47"/>
      <c r="B10" s="47"/>
      <c r="C10" s="47"/>
      <c r="D10" s="47"/>
      <c r="E10" s="269"/>
      <c r="F10" s="124"/>
      <c r="G10" s="83"/>
      <c r="H10" s="83" t="s">
        <v>98</v>
      </c>
      <c r="I10" s="83"/>
      <c r="J10" s="109"/>
      <c r="K10" s="114"/>
      <c r="L10" s="83"/>
      <c r="M10" s="109" t="s">
        <v>248</v>
      </c>
      <c r="N10" s="112">
        <v>600000000</v>
      </c>
      <c r="O10" s="83"/>
      <c r="P10" s="114"/>
      <c r="Q10" s="83"/>
      <c r="R10" s="45"/>
      <c r="S10" s="45"/>
      <c r="T10" s="45"/>
      <c r="U10" s="45"/>
      <c r="V10" s="45"/>
      <c r="W10" s="45"/>
    </row>
    <row r="11" spans="1:23" s="46" customFormat="1">
      <c r="A11" s="47"/>
      <c r="B11" s="47"/>
      <c r="C11" s="47"/>
      <c r="D11" s="47"/>
      <c r="E11" s="269"/>
      <c r="F11" s="124"/>
      <c r="G11" s="83"/>
      <c r="H11" s="83" t="s">
        <v>196</v>
      </c>
      <c r="I11" s="83" t="s">
        <v>413</v>
      </c>
      <c r="J11" s="109" t="s">
        <v>376</v>
      </c>
      <c r="K11" s="114"/>
      <c r="L11" s="83"/>
      <c r="M11" s="109" t="s">
        <v>249</v>
      </c>
      <c r="N11" s="112">
        <v>130000000000</v>
      </c>
      <c r="O11" s="83"/>
      <c r="P11" s="114"/>
      <c r="Q11" s="83"/>
      <c r="R11" s="45"/>
      <c r="S11" s="45"/>
      <c r="T11" s="45"/>
      <c r="U11" s="45"/>
      <c r="V11" s="45"/>
      <c r="W11" s="45"/>
    </row>
    <row r="12" spans="1:23" s="46" customFormat="1">
      <c r="A12" s="47"/>
      <c r="B12" s="47"/>
      <c r="C12" s="47"/>
      <c r="D12" s="47"/>
      <c r="E12" s="269"/>
      <c r="F12" s="124"/>
      <c r="G12" s="83"/>
      <c r="H12" s="83" t="s">
        <v>197</v>
      </c>
      <c r="I12" s="83" t="s">
        <v>421</v>
      </c>
      <c r="J12" s="109" t="s">
        <v>411</v>
      </c>
      <c r="K12" s="114"/>
      <c r="L12" s="83"/>
      <c r="M12" s="109" t="s">
        <v>250</v>
      </c>
      <c r="N12" s="112">
        <v>600000000</v>
      </c>
      <c r="O12" s="83"/>
      <c r="P12" s="114"/>
      <c r="Q12" s="83"/>
      <c r="R12" s="45"/>
      <c r="S12" s="45"/>
      <c r="T12" s="45"/>
      <c r="U12" s="45"/>
      <c r="V12" s="45"/>
      <c r="W12" s="45"/>
    </row>
    <row r="13" spans="1:23" s="46" customFormat="1">
      <c r="A13" s="47"/>
      <c r="B13" s="47"/>
      <c r="C13" s="47"/>
      <c r="D13" s="47"/>
      <c r="E13" s="269"/>
      <c r="F13" s="124"/>
      <c r="G13" s="83"/>
      <c r="H13" s="83" t="s">
        <v>198</v>
      </c>
      <c r="I13" s="83" t="s">
        <v>414</v>
      </c>
      <c r="J13" s="109" t="s">
        <v>376</v>
      </c>
      <c r="K13" s="114"/>
      <c r="L13" s="83"/>
      <c r="M13" s="109" t="s">
        <v>251</v>
      </c>
      <c r="N13" s="112">
        <v>200000000000</v>
      </c>
      <c r="O13" s="83"/>
      <c r="P13" s="114"/>
      <c r="Q13" s="83"/>
      <c r="R13" s="45"/>
      <c r="S13" s="45"/>
      <c r="T13" s="45"/>
      <c r="U13" s="45"/>
      <c r="V13" s="45"/>
      <c r="W13" s="45"/>
    </row>
    <row r="14" spans="1:23" s="46" customFormat="1" ht="22.5">
      <c r="A14" s="47"/>
      <c r="B14" s="47"/>
      <c r="C14" s="47"/>
      <c r="D14" s="47"/>
      <c r="E14" s="269"/>
      <c r="F14" s="124"/>
      <c r="G14" s="83"/>
      <c r="H14" s="83" t="s">
        <v>222</v>
      </c>
      <c r="I14" s="82" t="s">
        <v>415</v>
      </c>
      <c r="J14" s="109" t="s">
        <v>376</v>
      </c>
      <c r="K14" s="114"/>
      <c r="L14" s="83"/>
      <c r="M14" s="109" t="s">
        <v>234</v>
      </c>
      <c r="N14" s="112">
        <v>30000000000</v>
      </c>
      <c r="O14" s="83"/>
      <c r="P14" s="114"/>
      <c r="Q14" s="83"/>
      <c r="R14" s="45"/>
      <c r="S14" s="45"/>
      <c r="T14" s="45"/>
      <c r="U14" s="45"/>
      <c r="V14" s="45"/>
      <c r="W14" s="45"/>
    </row>
    <row r="15" spans="1:23" s="46" customFormat="1" ht="33.75">
      <c r="A15" s="47"/>
      <c r="B15" s="47"/>
      <c r="C15" s="47"/>
      <c r="D15" s="47"/>
      <c r="E15" s="269"/>
      <c r="F15" s="124"/>
      <c r="G15" s="83"/>
      <c r="H15" s="82" t="s">
        <v>223</v>
      </c>
      <c r="I15" s="82" t="s">
        <v>416</v>
      </c>
      <c r="J15" s="109" t="s">
        <v>376</v>
      </c>
      <c r="K15" s="114"/>
      <c r="L15" s="83"/>
      <c r="M15" s="109" t="s">
        <v>235</v>
      </c>
      <c r="N15" s="112">
        <v>9000000000</v>
      </c>
      <c r="O15" s="83"/>
      <c r="P15" s="114"/>
      <c r="Q15" s="83"/>
      <c r="R15" s="45"/>
      <c r="S15" s="45"/>
      <c r="T15" s="45"/>
      <c r="U15" s="45"/>
      <c r="V15" s="45"/>
      <c r="W15" s="45"/>
    </row>
    <row r="16" spans="1:23" s="46" customFormat="1">
      <c r="A16" s="47"/>
      <c r="B16" s="47"/>
      <c r="C16" s="47"/>
      <c r="D16" s="47"/>
      <c r="E16" s="269"/>
      <c r="F16" s="124"/>
      <c r="G16" s="83"/>
      <c r="H16" s="83" t="s">
        <v>225</v>
      </c>
      <c r="I16" s="82" t="s">
        <v>417</v>
      </c>
      <c r="J16" s="109" t="s">
        <v>376</v>
      </c>
      <c r="K16" s="114"/>
      <c r="L16" s="83"/>
      <c r="M16" s="109" t="s">
        <v>236</v>
      </c>
      <c r="N16" s="112">
        <v>450000000</v>
      </c>
      <c r="O16" s="83"/>
      <c r="P16" s="114"/>
      <c r="Q16" s="83"/>
      <c r="R16" s="45"/>
      <c r="S16" s="45"/>
      <c r="T16" s="45"/>
      <c r="U16" s="45"/>
      <c r="V16" s="45"/>
      <c r="W16" s="45"/>
    </row>
    <row r="17" spans="1:23" s="46" customFormat="1">
      <c r="A17" s="47"/>
      <c r="B17" s="47"/>
      <c r="C17" s="47"/>
      <c r="D17" s="47"/>
      <c r="E17" s="269"/>
      <c r="F17" s="124"/>
      <c r="G17" s="83"/>
      <c r="H17" s="83" t="s">
        <v>175</v>
      </c>
      <c r="I17" s="82" t="s">
        <v>417</v>
      </c>
      <c r="J17" s="109" t="s">
        <v>376</v>
      </c>
      <c r="K17" s="114"/>
      <c r="L17" s="83"/>
      <c r="M17" s="109" t="s">
        <v>236</v>
      </c>
      <c r="N17" s="112">
        <v>450000000</v>
      </c>
      <c r="O17" s="83"/>
      <c r="P17" s="114"/>
      <c r="Q17" s="83"/>
      <c r="R17" s="45"/>
      <c r="S17" s="45"/>
      <c r="T17" s="45"/>
      <c r="U17" s="45"/>
      <c r="V17" s="45"/>
      <c r="W17" s="45"/>
    </row>
    <row r="18" spans="1:23" s="46" customFormat="1">
      <c r="A18" s="47"/>
      <c r="B18" s="47"/>
      <c r="C18" s="47"/>
      <c r="D18" s="47"/>
      <c r="E18" s="269"/>
      <c r="F18" s="124"/>
      <c r="G18" s="83"/>
      <c r="H18" s="83" t="s">
        <v>176</v>
      </c>
      <c r="I18" s="82" t="s">
        <v>417</v>
      </c>
      <c r="J18" s="109" t="s">
        <v>376</v>
      </c>
      <c r="K18" s="114"/>
      <c r="L18" s="83"/>
      <c r="M18" s="109" t="s">
        <v>236</v>
      </c>
      <c r="N18" s="112">
        <v>450000000</v>
      </c>
      <c r="O18" s="83"/>
      <c r="P18" s="114"/>
      <c r="Q18" s="83"/>
      <c r="R18" s="45"/>
      <c r="S18" s="45"/>
      <c r="T18" s="45"/>
      <c r="U18" s="45"/>
      <c r="V18" s="45"/>
      <c r="W18" s="45"/>
    </row>
    <row r="19" spans="1:23" s="46" customFormat="1">
      <c r="A19" s="47"/>
      <c r="B19" s="47"/>
      <c r="C19" s="47"/>
      <c r="D19" s="47"/>
      <c r="E19" s="269"/>
      <c r="F19" s="124"/>
      <c r="G19" s="83"/>
      <c r="H19" s="83" t="s">
        <v>226</v>
      </c>
      <c r="I19" s="82" t="s">
        <v>418</v>
      </c>
      <c r="J19" s="109" t="s">
        <v>412</v>
      </c>
      <c r="K19" s="114"/>
      <c r="L19" s="83"/>
      <c r="M19" s="109" t="s">
        <v>237</v>
      </c>
      <c r="N19" s="112">
        <v>50000000000</v>
      </c>
      <c r="O19" s="83"/>
      <c r="P19" s="114"/>
      <c r="Q19" s="83"/>
      <c r="R19" s="45"/>
      <c r="S19" s="45"/>
      <c r="T19" s="45"/>
      <c r="U19" s="45"/>
      <c r="V19" s="45"/>
      <c r="W19" s="45"/>
    </row>
    <row r="20" spans="1:23" s="46" customFormat="1">
      <c r="A20" s="47"/>
      <c r="B20" s="47"/>
      <c r="C20" s="47"/>
      <c r="D20" s="47"/>
      <c r="E20" s="269"/>
      <c r="F20" s="124"/>
      <c r="G20" s="83"/>
      <c r="H20" s="83"/>
      <c r="I20" s="83"/>
      <c r="J20" s="109"/>
      <c r="K20" s="122"/>
      <c r="L20" s="83"/>
      <c r="M20" s="109"/>
      <c r="N20" s="112"/>
      <c r="O20" s="83"/>
      <c r="P20" s="122"/>
      <c r="Q20" s="83"/>
      <c r="R20" s="45"/>
      <c r="S20" s="45"/>
      <c r="T20" s="45"/>
      <c r="U20" s="45"/>
      <c r="V20" s="45"/>
      <c r="W20" s="45"/>
    </row>
    <row r="21" spans="1:23" s="46" customFormat="1" ht="21">
      <c r="A21" s="47"/>
      <c r="B21" s="47"/>
      <c r="C21" s="47"/>
      <c r="D21" s="47"/>
      <c r="E21" s="269"/>
      <c r="F21" s="124"/>
      <c r="G21" s="83"/>
      <c r="H21" s="81" t="s">
        <v>372</v>
      </c>
      <c r="I21" s="83"/>
      <c r="J21" s="109"/>
      <c r="K21" s="122"/>
      <c r="L21" s="83"/>
      <c r="M21" s="109"/>
      <c r="N21" s="112"/>
      <c r="O21" s="83"/>
      <c r="P21" s="122"/>
      <c r="Q21" s="83"/>
      <c r="R21" s="45"/>
      <c r="S21" s="45"/>
      <c r="T21" s="45"/>
      <c r="U21" s="45"/>
      <c r="V21" s="45"/>
      <c r="W21" s="45"/>
    </row>
    <row r="22" spans="1:23" s="46" customFormat="1">
      <c r="A22" s="47"/>
      <c r="B22" s="47"/>
      <c r="C22" s="47"/>
      <c r="D22" s="47"/>
      <c r="E22" s="269"/>
      <c r="F22" s="124"/>
      <c r="G22" s="83"/>
      <c r="H22" s="83" t="s">
        <v>207</v>
      </c>
      <c r="I22" s="83"/>
      <c r="J22" s="109" t="s">
        <v>376</v>
      </c>
      <c r="K22" s="122"/>
      <c r="L22" s="83"/>
      <c r="M22" s="109" t="s">
        <v>243</v>
      </c>
      <c r="N22" s="112">
        <v>13000000000</v>
      </c>
      <c r="O22" s="83"/>
      <c r="P22" s="122"/>
      <c r="Q22" s="83"/>
      <c r="R22" s="45"/>
      <c r="S22" s="45"/>
      <c r="T22" s="45"/>
      <c r="U22" s="45"/>
      <c r="V22" s="45"/>
      <c r="W22" s="45"/>
    </row>
    <row r="23" spans="1:23" s="46" customFormat="1">
      <c r="A23" s="47"/>
      <c r="B23" s="47"/>
      <c r="C23" s="47"/>
      <c r="D23" s="47"/>
      <c r="E23" s="269"/>
      <c r="F23" s="124"/>
      <c r="G23" s="83"/>
      <c r="H23" s="83" t="s">
        <v>208</v>
      </c>
      <c r="I23" s="83"/>
      <c r="J23" s="109" t="s">
        <v>412</v>
      </c>
      <c r="K23" s="122"/>
      <c r="L23" s="83"/>
      <c r="M23" s="109" t="s">
        <v>244</v>
      </c>
      <c r="N23" s="112">
        <v>850000000</v>
      </c>
      <c r="O23" s="83"/>
      <c r="P23" s="122"/>
      <c r="Q23" s="83"/>
      <c r="R23" s="45"/>
      <c r="S23" s="45"/>
      <c r="T23" s="45"/>
      <c r="U23" s="45"/>
      <c r="V23" s="45"/>
      <c r="W23" s="45"/>
    </row>
    <row r="24" spans="1:23" s="46" customFormat="1" ht="22.5">
      <c r="A24" s="47"/>
      <c r="B24" s="47"/>
      <c r="C24" s="47"/>
      <c r="D24" s="47"/>
      <c r="E24" s="269"/>
      <c r="F24" s="124"/>
      <c r="G24" s="83"/>
      <c r="H24" s="82" t="s">
        <v>215</v>
      </c>
      <c r="I24" s="83"/>
      <c r="J24" s="109" t="s">
        <v>412</v>
      </c>
      <c r="K24" s="122"/>
      <c r="L24" s="83"/>
      <c r="M24" s="109" t="s">
        <v>245</v>
      </c>
      <c r="N24" s="112">
        <v>1000000000</v>
      </c>
      <c r="O24" s="83"/>
      <c r="P24" s="122"/>
      <c r="Q24" s="83"/>
      <c r="R24" s="45"/>
      <c r="S24" s="45"/>
      <c r="T24" s="45"/>
      <c r="U24" s="45"/>
      <c r="V24" s="45"/>
      <c r="W24" s="45"/>
    </row>
    <row r="25" spans="1:23" s="46" customFormat="1" ht="22.5">
      <c r="A25" s="47"/>
      <c r="B25" s="47"/>
      <c r="C25" s="47"/>
      <c r="D25" s="47"/>
      <c r="E25" s="269"/>
      <c r="F25" s="124"/>
      <c r="G25" s="83"/>
      <c r="H25" s="82" t="s">
        <v>216</v>
      </c>
      <c r="I25" s="83"/>
      <c r="J25" s="109" t="s">
        <v>412</v>
      </c>
      <c r="K25" s="122"/>
      <c r="L25" s="83"/>
      <c r="M25" s="109" t="s">
        <v>246</v>
      </c>
      <c r="N25" s="112">
        <v>10000000000</v>
      </c>
      <c r="O25" s="83"/>
      <c r="P25" s="122"/>
      <c r="Q25" s="83"/>
      <c r="R25" s="45"/>
      <c r="S25" s="45"/>
      <c r="T25" s="45"/>
      <c r="U25" s="45"/>
      <c r="V25" s="45"/>
      <c r="W25" s="45"/>
    </row>
    <row r="26" spans="1:23" s="46" customFormat="1">
      <c r="A26" s="47"/>
      <c r="B26" s="47"/>
      <c r="C26" s="47"/>
      <c r="D26" s="47"/>
      <c r="E26" s="270"/>
      <c r="F26" s="124"/>
      <c r="G26" s="83"/>
      <c r="H26" s="83"/>
      <c r="I26" s="83"/>
      <c r="J26" s="109"/>
      <c r="K26" s="122"/>
      <c r="L26" s="83"/>
      <c r="M26" s="109"/>
      <c r="N26" s="112"/>
      <c r="O26" s="83"/>
      <c r="P26" s="122"/>
      <c r="Q26" s="83"/>
      <c r="R26" s="45"/>
      <c r="S26" s="45"/>
      <c r="T26" s="45"/>
      <c r="U26" s="45"/>
      <c r="V26" s="45"/>
      <c r="W26" s="45"/>
    </row>
    <row r="27" spans="1:23" s="38" customFormat="1" ht="52.5">
      <c r="A27" s="56"/>
      <c r="B27" s="56"/>
      <c r="C27" s="56"/>
      <c r="D27" s="56"/>
      <c r="E27" s="129" t="s">
        <v>370</v>
      </c>
      <c r="F27" s="130" t="s">
        <v>388</v>
      </c>
      <c r="G27" s="84"/>
      <c r="H27" s="81" t="s">
        <v>387</v>
      </c>
      <c r="I27" s="84"/>
      <c r="J27" s="111"/>
      <c r="K27" s="110"/>
      <c r="L27" s="84"/>
      <c r="M27" s="111"/>
      <c r="N27" s="125"/>
      <c r="O27" s="84"/>
      <c r="P27" s="110"/>
      <c r="Q27" s="84"/>
      <c r="R27" s="37"/>
      <c r="S27" s="37"/>
      <c r="T27" s="37"/>
      <c r="U27" s="37"/>
      <c r="V27" s="37"/>
      <c r="W27" s="37"/>
    </row>
    <row r="28" spans="1:23" s="46" customFormat="1">
      <c r="A28" s="47"/>
      <c r="B28" s="47"/>
      <c r="C28" s="47"/>
      <c r="D28" s="47"/>
      <c r="E28" s="123"/>
      <c r="F28" s="124"/>
      <c r="G28" s="83"/>
      <c r="H28" s="83"/>
      <c r="I28" s="83"/>
      <c r="J28" s="109"/>
      <c r="K28" s="122"/>
      <c r="L28" s="83"/>
      <c r="M28" s="109"/>
      <c r="N28" s="112"/>
      <c r="O28" s="83"/>
      <c r="P28" s="122"/>
      <c r="Q28" s="83"/>
      <c r="R28" s="45"/>
      <c r="S28" s="45"/>
      <c r="T28" s="45"/>
      <c r="U28" s="45"/>
      <c r="V28" s="45"/>
      <c r="W28" s="45"/>
    </row>
    <row r="29" spans="1:23" s="46" customFormat="1">
      <c r="A29" s="47"/>
      <c r="B29" s="47"/>
      <c r="C29" s="47"/>
      <c r="D29" s="47"/>
      <c r="E29" s="123"/>
      <c r="F29" s="124"/>
      <c r="G29" s="83"/>
      <c r="H29" s="83"/>
      <c r="I29" s="83"/>
      <c r="J29" s="109"/>
      <c r="K29" s="122"/>
      <c r="L29" s="83"/>
      <c r="M29" s="109"/>
      <c r="N29" s="112"/>
      <c r="O29" s="83"/>
      <c r="P29" s="122"/>
      <c r="Q29" s="83"/>
      <c r="R29" s="45"/>
      <c r="S29" s="45"/>
      <c r="T29" s="45"/>
      <c r="U29" s="45"/>
      <c r="V29" s="45"/>
      <c r="W29" s="45"/>
    </row>
    <row r="30" spans="1:23" s="46" customFormat="1">
      <c r="A30" s="47"/>
      <c r="B30" s="47"/>
      <c r="C30" s="47"/>
      <c r="D30" s="47"/>
      <c r="E30" s="123"/>
      <c r="F30" s="124"/>
      <c r="G30" s="83"/>
      <c r="H30" s="83"/>
      <c r="I30" s="83"/>
      <c r="J30" s="109"/>
      <c r="K30" s="122"/>
      <c r="L30" s="83"/>
      <c r="M30" s="109"/>
      <c r="N30" s="112"/>
      <c r="O30" s="83"/>
      <c r="P30" s="122"/>
      <c r="Q30" s="83"/>
      <c r="R30" s="45"/>
      <c r="S30" s="45"/>
      <c r="T30" s="45"/>
      <c r="U30" s="45"/>
      <c r="V30" s="45"/>
      <c r="W30" s="45"/>
    </row>
    <row r="31" spans="1:23" s="46" customFormat="1">
      <c r="A31" s="47"/>
      <c r="B31" s="47"/>
      <c r="C31" s="47"/>
      <c r="D31" s="47"/>
      <c r="E31" s="123"/>
      <c r="F31" s="124"/>
      <c r="G31" s="83"/>
      <c r="H31" s="83"/>
      <c r="I31" s="83"/>
      <c r="J31" s="109"/>
      <c r="K31" s="122"/>
      <c r="L31" s="83"/>
      <c r="M31" s="109"/>
      <c r="N31" s="112"/>
      <c r="O31" s="83"/>
      <c r="P31" s="122"/>
      <c r="Q31" s="83"/>
      <c r="R31" s="45"/>
      <c r="S31" s="45"/>
      <c r="T31" s="45"/>
      <c r="U31" s="45"/>
      <c r="V31" s="45"/>
      <c r="W31" s="45"/>
    </row>
    <row r="32" spans="1:23" s="46" customFormat="1">
      <c r="A32" s="47"/>
      <c r="B32" s="47"/>
      <c r="C32" s="47"/>
      <c r="D32" s="47"/>
      <c r="E32" s="123"/>
      <c r="F32" s="124"/>
      <c r="G32" s="83"/>
      <c r="H32" s="83"/>
      <c r="I32" s="83"/>
      <c r="J32" s="109"/>
      <c r="K32" s="114"/>
      <c r="L32" s="83"/>
      <c r="M32" s="109"/>
      <c r="N32" s="112"/>
      <c r="O32" s="83"/>
      <c r="P32" s="114"/>
      <c r="Q32" s="83"/>
      <c r="R32" s="45"/>
      <c r="S32" s="45"/>
      <c r="T32" s="45"/>
      <c r="U32" s="45"/>
      <c r="V32" s="45"/>
      <c r="W32" s="45"/>
    </row>
    <row r="33" spans="1:23" s="46" customFormat="1">
      <c r="A33" s="47"/>
      <c r="B33" s="47"/>
      <c r="C33" s="47"/>
      <c r="D33" s="47"/>
      <c r="E33" s="123"/>
      <c r="F33" s="124"/>
      <c r="G33" s="83"/>
      <c r="H33" s="83"/>
      <c r="I33" s="83"/>
      <c r="J33" s="109"/>
      <c r="K33" s="114"/>
      <c r="L33" s="83"/>
      <c r="M33" s="109"/>
      <c r="N33" s="112"/>
      <c r="O33" s="83"/>
      <c r="P33" s="114"/>
      <c r="Q33" s="83"/>
      <c r="R33" s="45"/>
      <c r="S33" s="45"/>
      <c r="T33" s="45"/>
      <c r="U33" s="45"/>
      <c r="V33" s="45"/>
      <c r="W33" s="45"/>
    </row>
    <row r="34" spans="1:23" s="46" customFormat="1">
      <c r="A34" s="47"/>
      <c r="B34" s="47"/>
      <c r="C34" s="47"/>
      <c r="D34" s="47"/>
      <c r="E34" s="123"/>
      <c r="F34" s="124"/>
      <c r="G34" s="83"/>
      <c r="H34" s="83"/>
      <c r="I34" s="83"/>
      <c r="J34" s="109"/>
      <c r="K34" s="114"/>
      <c r="L34" s="83"/>
      <c r="M34" s="109"/>
      <c r="N34" s="112"/>
      <c r="O34" s="83"/>
      <c r="P34" s="114"/>
      <c r="Q34" s="83"/>
      <c r="R34" s="45"/>
      <c r="S34" s="45"/>
      <c r="T34" s="45"/>
      <c r="U34" s="45"/>
      <c r="V34" s="45"/>
      <c r="W34" s="45"/>
    </row>
    <row r="35" spans="1:23" s="46" customFormat="1">
      <c r="A35" s="47"/>
      <c r="B35" s="47"/>
      <c r="C35" s="47"/>
      <c r="D35" s="47"/>
      <c r="E35" s="123"/>
      <c r="F35" s="124"/>
      <c r="G35" s="83"/>
      <c r="H35" s="83"/>
      <c r="I35" s="83"/>
      <c r="J35" s="109"/>
      <c r="K35" s="114"/>
      <c r="L35" s="83"/>
      <c r="M35" s="109"/>
      <c r="N35" s="112"/>
      <c r="O35" s="83"/>
      <c r="P35" s="114"/>
      <c r="Q35" s="83"/>
      <c r="R35" s="45"/>
      <c r="S35" s="45"/>
      <c r="T35" s="45"/>
      <c r="U35" s="45"/>
      <c r="V35" s="45"/>
      <c r="W35" s="45"/>
    </row>
    <row r="36" spans="1:23" s="38" customFormat="1" ht="33.75">
      <c r="A36" s="56"/>
      <c r="B36" s="56"/>
      <c r="C36" s="56"/>
      <c r="D36" s="56"/>
      <c r="E36" s="57"/>
      <c r="F36" s="57"/>
      <c r="G36" s="58" t="s">
        <v>43</v>
      </c>
      <c r="H36" s="58" t="s">
        <v>180</v>
      </c>
      <c r="I36" s="82" t="s">
        <v>181</v>
      </c>
      <c r="J36" s="111"/>
      <c r="K36" s="110"/>
      <c r="L36" s="84"/>
      <c r="M36" s="111"/>
      <c r="N36" s="65">
        <f>SUM(N37:N202)</f>
        <v>1230858755940.3999</v>
      </c>
      <c r="O36" s="84"/>
      <c r="P36" s="81" t="s">
        <v>193</v>
      </c>
      <c r="Q36" s="84"/>
      <c r="R36" s="37"/>
      <c r="S36" s="37"/>
      <c r="T36" s="37"/>
      <c r="U36" s="37"/>
      <c r="V36" s="37"/>
      <c r="W36" s="37"/>
    </row>
    <row r="37" spans="1:23" s="46" customFormat="1" ht="81.75" customHeight="1">
      <c r="A37" s="47"/>
      <c r="B37" s="47"/>
      <c r="C37" s="47"/>
      <c r="D37" s="47"/>
      <c r="E37" s="47"/>
      <c r="F37" s="47"/>
      <c r="G37" s="50" t="s">
        <v>44</v>
      </c>
      <c r="H37" s="50" t="s">
        <v>56</v>
      </c>
      <c r="I37" s="82"/>
      <c r="J37" s="109"/>
      <c r="K37" s="107"/>
      <c r="L37" s="82"/>
      <c r="M37" s="113" t="s">
        <v>242</v>
      </c>
      <c r="N37" s="64">
        <v>637560000</v>
      </c>
      <c r="O37" s="50" t="s">
        <v>67</v>
      </c>
      <c r="P37" s="49"/>
      <c r="Q37" s="50"/>
      <c r="R37" s="45"/>
      <c r="S37" s="45"/>
      <c r="T37" s="45"/>
      <c r="U37" s="45"/>
      <c r="V37" s="45"/>
      <c r="W37" s="45"/>
    </row>
    <row r="38" spans="1:23" s="46" customFormat="1" ht="22.5">
      <c r="A38" s="47"/>
      <c r="B38" s="47"/>
      <c r="C38" s="47"/>
      <c r="D38" s="47"/>
      <c r="E38" s="47"/>
      <c r="F38" s="47"/>
      <c r="G38" s="50" t="s">
        <v>45</v>
      </c>
      <c r="H38" s="50" t="s">
        <v>57</v>
      </c>
      <c r="I38" s="50"/>
      <c r="J38" s="51"/>
      <c r="K38" s="54"/>
      <c r="L38" s="50"/>
      <c r="M38" s="109" t="s">
        <v>242</v>
      </c>
      <c r="N38" s="64">
        <v>306812000</v>
      </c>
      <c r="O38" s="50"/>
      <c r="P38" s="49"/>
      <c r="Q38" s="50"/>
      <c r="R38" s="45"/>
      <c r="S38" s="45"/>
      <c r="T38" s="45"/>
      <c r="U38" s="45"/>
      <c r="V38" s="45"/>
      <c r="W38" s="45"/>
    </row>
    <row r="39" spans="1:23" s="46" customFormat="1" ht="22.5">
      <c r="A39" s="47"/>
      <c r="B39" s="47"/>
      <c r="C39" s="47"/>
      <c r="D39" s="47"/>
      <c r="E39" s="47"/>
      <c r="F39" s="47"/>
      <c r="G39" s="50" t="s">
        <v>46</v>
      </c>
      <c r="H39" s="50" t="s">
        <v>58</v>
      </c>
      <c r="I39" s="50"/>
      <c r="J39" s="51"/>
      <c r="K39" s="54"/>
      <c r="L39" s="50"/>
      <c r="M39" s="109" t="s">
        <v>242</v>
      </c>
      <c r="N39" s="64">
        <v>75251000</v>
      </c>
      <c r="O39" s="50"/>
      <c r="P39" s="49"/>
      <c r="Q39" s="50"/>
      <c r="R39" s="45"/>
      <c r="S39" s="45"/>
      <c r="T39" s="45"/>
      <c r="U39" s="45"/>
      <c r="V39" s="45"/>
      <c r="W39" s="45"/>
    </row>
    <row r="40" spans="1:23" s="46" customFormat="1" ht="22.5">
      <c r="A40" s="47"/>
      <c r="B40" s="47"/>
      <c r="C40" s="47"/>
      <c r="D40" s="47"/>
      <c r="E40" s="47"/>
      <c r="F40" s="47"/>
      <c r="G40" s="50" t="s">
        <v>47</v>
      </c>
      <c r="H40" s="50" t="s">
        <v>59</v>
      </c>
      <c r="I40" s="50"/>
      <c r="J40" s="51"/>
      <c r="K40" s="54"/>
      <c r="L40" s="50"/>
      <c r="M40" s="109" t="s">
        <v>242</v>
      </c>
      <c r="N40" s="64">
        <v>106898000</v>
      </c>
      <c r="O40" s="50"/>
      <c r="P40" s="49"/>
      <c r="Q40" s="50"/>
      <c r="R40" s="45"/>
      <c r="S40" s="45"/>
      <c r="T40" s="45"/>
      <c r="U40" s="45"/>
      <c r="V40" s="45"/>
      <c r="W40" s="45"/>
    </row>
    <row r="41" spans="1:23" s="46" customFormat="1" ht="22.5">
      <c r="A41" s="47"/>
      <c r="B41" s="47"/>
      <c r="C41" s="47"/>
      <c r="D41" s="47"/>
      <c r="E41" s="47"/>
      <c r="F41" s="47"/>
      <c r="G41" s="50" t="s">
        <v>48</v>
      </c>
      <c r="H41" s="50" t="s">
        <v>60</v>
      </c>
      <c r="I41" s="50"/>
      <c r="J41" s="51"/>
      <c r="K41" s="54"/>
      <c r="L41" s="50"/>
      <c r="M41" s="109" t="s">
        <v>242</v>
      </c>
      <c r="N41" s="64">
        <v>151250000</v>
      </c>
      <c r="O41" s="50"/>
      <c r="P41" s="49"/>
      <c r="Q41" s="50"/>
      <c r="R41" s="45"/>
      <c r="S41" s="45"/>
      <c r="T41" s="45"/>
      <c r="U41" s="45"/>
      <c r="V41" s="45"/>
      <c r="W41" s="45"/>
    </row>
    <row r="42" spans="1:23" s="46" customFormat="1" ht="22.5">
      <c r="A42" s="47"/>
      <c r="B42" s="47"/>
      <c r="C42" s="47"/>
      <c r="D42" s="47"/>
      <c r="E42" s="47"/>
      <c r="F42" s="47"/>
      <c r="G42" s="50" t="s">
        <v>49</v>
      </c>
      <c r="H42" s="50" t="s">
        <v>61</v>
      </c>
      <c r="I42" s="50"/>
      <c r="J42" s="51"/>
      <c r="K42" s="54"/>
      <c r="L42" s="50"/>
      <c r="M42" s="109" t="s">
        <v>242</v>
      </c>
      <c r="N42" s="64">
        <v>106898000</v>
      </c>
      <c r="O42" s="50"/>
      <c r="P42" s="49"/>
      <c r="Q42" s="50"/>
      <c r="R42" s="45"/>
      <c r="S42" s="45"/>
      <c r="T42" s="45"/>
      <c r="U42" s="45"/>
      <c r="V42" s="45"/>
      <c r="W42" s="45"/>
    </row>
    <row r="43" spans="1:23" s="46" customFormat="1" ht="22.5">
      <c r="A43" s="47"/>
      <c r="B43" s="47"/>
      <c r="C43" s="47"/>
      <c r="D43" s="47"/>
      <c r="E43" s="47"/>
      <c r="F43" s="47"/>
      <c r="G43" s="50" t="s">
        <v>50</v>
      </c>
      <c r="H43" s="50" t="s">
        <v>62</v>
      </c>
      <c r="I43" s="50"/>
      <c r="J43" s="51"/>
      <c r="K43" s="54"/>
      <c r="L43" s="50"/>
      <c r="M43" s="109" t="s">
        <v>242</v>
      </c>
      <c r="N43" s="64">
        <v>326370000</v>
      </c>
      <c r="O43" s="50"/>
      <c r="P43" s="49"/>
      <c r="Q43" s="50"/>
      <c r="R43" s="45"/>
      <c r="S43" s="45"/>
      <c r="T43" s="45"/>
      <c r="U43" s="45"/>
      <c r="V43" s="45"/>
      <c r="W43" s="45"/>
    </row>
    <row r="44" spans="1:23" s="46" customFormat="1" ht="22.5">
      <c r="A44" s="47"/>
      <c r="B44" s="47"/>
      <c r="C44" s="47"/>
      <c r="D44" s="47"/>
      <c r="E44" s="47"/>
      <c r="F44" s="47"/>
      <c r="G44" s="50" t="s">
        <v>51</v>
      </c>
      <c r="H44" s="50" t="s">
        <v>63</v>
      </c>
      <c r="I44" s="50"/>
      <c r="J44" s="51"/>
      <c r="K44" s="54"/>
      <c r="L44" s="50"/>
      <c r="M44" s="109" t="s">
        <v>242</v>
      </c>
      <c r="N44" s="64">
        <v>9449000</v>
      </c>
      <c r="O44" s="50"/>
      <c r="P44" s="49"/>
      <c r="Q44" s="50"/>
      <c r="R44" s="45"/>
      <c r="S44" s="45"/>
      <c r="T44" s="45"/>
      <c r="U44" s="45"/>
      <c r="V44" s="45"/>
      <c r="W44" s="45"/>
    </row>
    <row r="45" spans="1:23" s="46" customFormat="1" ht="22.5">
      <c r="A45" s="47"/>
      <c r="B45" s="47"/>
      <c r="C45" s="47"/>
      <c r="D45" s="47"/>
      <c r="E45" s="47"/>
      <c r="F45" s="47"/>
      <c r="G45" s="50" t="s">
        <v>52</v>
      </c>
      <c r="H45" s="50" t="s">
        <v>64</v>
      </c>
      <c r="I45" s="50"/>
      <c r="J45" s="51"/>
      <c r="K45" s="54"/>
      <c r="L45" s="50"/>
      <c r="M45" s="109" t="s">
        <v>242</v>
      </c>
      <c r="N45" s="64">
        <v>139898000</v>
      </c>
      <c r="O45" s="50"/>
      <c r="P45" s="49"/>
      <c r="Q45" s="50"/>
      <c r="R45" s="45"/>
      <c r="S45" s="45"/>
      <c r="T45" s="45"/>
      <c r="U45" s="45"/>
      <c r="V45" s="45"/>
      <c r="W45" s="45"/>
    </row>
    <row r="46" spans="1:23" s="46" customFormat="1" ht="22.5">
      <c r="A46" s="47"/>
      <c r="B46" s="47"/>
      <c r="C46" s="47"/>
      <c r="D46" s="47"/>
      <c r="E46" s="47"/>
      <c r="F46" s="47"/>
      <c r="G46" s="50" t="s">
        <v>53</v>
      </c>
      <c r="H46" s="50" t="s">
        <v>65</v>
      </c>
      <c r="I46" s="50"/>
      <c r="J46" s="51"/>
      <c r="K46" s="54"/>
      <c r="L46" s="50"/>
      <c r="M46" s="109" t="s">
        <v>242</v>
      </c>
      <c r="N46" s="64">
        <v>320210000</v>
      </c>
      <c r="O46" s="50"/>
      <c r="P46" s="49"/>
      <c r="Q46" s="50"/>
      <c r="R46" s="45"/>
      <c r="S46" s="45"/>
      <c r="T46" s="45"/>
      <c r="U46" s="45"/>
      <c r="V46" s="45"/>
      <c r="W46" s="45"/>
    </row>
    <row r="47" spans="1:23" s="46" customFormat="1" ht="22.5">
      <c r="A47" s="47"/>
      <c r="B47" s="47"/>
      <c r="C47" s="47"/>
      <c r="D47" s="47"/>
      <c r="E47" s="47"/>
      <c r="F47" s="47"/>
      <c r="G47" s="50" t="s">
        <v>54</v>
      </c>
      <c r="H47" s="50" t="s">
        <v>310</v>
      </c>
      <c r="I47" s="50"/>
      <c r="J47" s="51"/>
      <c r="K47" s="54"/>
      <c r="L47" s="50"/>
      <c r="M47" s="109" t="s">
        <v>242</v>
      </c>
      <c r="N47" s="64">
        <v>379898000</v>
      </c>
      <c r="O47" s="50"/>
      <c r="P47" s="49"/>
      <c r="Q47" s="50"/>
      <c r="R47" s="45"/>
      <c r="S47" s="45"/>
      <c r="T47" s="45"/>
      <c r="U47" s="45"/>
      <c r="V47" s="45"/>
      <c r="W47" s="45"/>
    </row>
    <row r="48" spans="1:23" s="46" customFormat="1" ht="22.5">
      <c r="A48" s="47"/>
      <c r="B48" s="47"/>
      <c r="C48" s="47"/>
      <c r="D48" s="47"/>
      <c r="E48" s="47"/>
      <c r="F48" s="47"/>
      <c r="G48" s="50" t="s">
        <v>55</v>
      </c>
      <c r="H48" s="50" t="s">
        <v>66</v>
      </c>
      <c r="I48" s="50"/>
      <c r="J48" s="51"/>
      <c r="K48" s="54"/>
      <c r="L48" s="50"/>
      <c r="M48" s="109" t="s">
        <v>242</v>
      </c>
      <c r="N48" s="64">
        <v>219076000</v>
      </c>
      <c r="O48" s="50"/>
      <c r="P48" s="49"/>
      <c r="Q48" s="50"/>
      <c r="R48" s="45"/>
      <c r="S48" s="45"/>
      <c r="T48" s="45"/>
      <c r="U48" s="45"/>
      <c r="V48" s="45"/>
      <c r="W48" s="45"/>
    </row>
    <row r="49" spans="1:23" s="46" customFormat="1" ht="22.5">
      <c r="A49" s="47"/>
      <c r="B49" s="47"/>
      <c r="C49" s="47"/>
      <c r="D49" s="47"/>
      <c r="E49" s="47"/>
      <c r="F49" s="47"/>
      <c r="G49" s="50" t="s">
        <v>68</v>
      </c>
      <c r="H49" s="50" t="s">
        <v>69</v>
      </c>
      <c r="I49" s="50"/>
      <c r="J49" s="51"/>
      <c r="K49" s="54"/>
      <c r="L49" s="50"/>
      <c r="M49" s="51" t="s">
        <v>311</v>
      </c>
      <c r="N49" s="64">
        <v>87505000</v>
      </c>
      <c r="O49" s="50"/>
      <c r="P49" s="49"/>
      <c r="Q49" s="50"/>
      <c r="R49" s="45"/>
      <c r="S49" s="45"/>
      <c r="T49" s="45"/>
      <c r="U49" s="45"/>
      <c r="V49" s="45"/>
      <c r="W49" s="45"/>
    </row>
    <row r="50" spans="1:23" s="46" customFormat="1" ht="22.5">
      <c r="A50" s="47"/>
      <c r="B50" s="47"/>
      <c r="C50" s="47"/>
      <c r="D50" s="47"/>
      <c r="E50" s="47"/>
      <c r="F50" s="47"/>
      <c r="G50" s="50" t="s">
        <v>70</v>
      </c>
      <c r="H50" s="50" t="s">
        <v>71</v>
      </c>
      <c r="I50" s="50"/>
      <c r="J50" s="51"/>
      <c r="K50" s="54"/>
      <c r="L50" s="50"/>
      <c r="M50" s="109" t="s">
        <v>242</v>
      </c>
      <c r="N50" s="64">
        <v>421177594</v>
      </c>
      <c r="O50" s="50"/>
      <c r="P50" s="49"/>
      <c r="Q50" s="50"/>
      <c r="R50" s="45"/>
      <c r="S50" s="45"/>
      <c r="T50" s="45"/>
      <c r="U50" s="45"/>
      <c r="V50" s="45"/>
      <c r="W50" s="45"/>
    </row>
    <row r="51" spans="1:23" s="46" customFormat="1" ht="22.5">
      <c r="A51" s="47"/>
      <c r="B51" s="47"/>
      <c r="C51" s="47"/>
      <c r="D51" s="47"/>
      <c r="E51" s="47"/>
      <c r="F51" s="47"/>
      <c r="G51" s="50" t="s">
        <v>72</v>
      </c>
      <c r="H51" s="50" t="s">
        <v>73</v>
      </c>
      <c r="I51" s="50"/>
      <c r="J51" s="51"/>
      <c r="K51" s="54"/>
      <c r="L51" s="50"/>
      <c r="M51" s="109" t="s">
        <v>242</v>
      </c>
      <c r="N51" s="64">
        <v>1490610000</v>
      </c>
      <c r="O51" s="50"/>
      <c r="P51" s="49"/>
      <c r="Q51" s="50"/>
      <c r="R51" s="45"/>
      <c r="S51" s="45"/>
      <c r="T51" s="45"/>
      <c r="U51" s="45"/>
      <c r="V51" s="45"/>
      <c r="W51" s="45"/>
    </row>
    <row r="52" spans="1:23" s="46" customFormat="1" ht="39.75" customHeight="1">
      <c r="A52" s="47"/>
      <c r="B52" s="47"/>
      <c r="C52" s="47"/>
      <c r="D52" s="47"/>
      <c r="E52" s="47"/>
      <c r="F52" s="47"/>
      <c r="G52" s="50" t="s">
        <v>74</v>
      </c>
      <c r="H52" s="50" t="s">
        <v>75</v>
      </c>
      <c r="I52" s="50"/>
      <c r="J52" s="51"/>
      <c r="K52" s="55"/>
      <c r="L52" s="50"/>
      <c r="M52" s="51" t="s">
        <v>311</v>
      </c>
      <c r="N52" s="64">
        <v>54483000</v>
      </c>
      <c r="O52" s="50"/>
      <c r="P52" s="49"/>
      <c r="Q52" s="50"/>
      <c r="R52" s="45"/>
      <c r="S52" s="45"/>
      <c r="T52" s="45"/>
      <c r="U52" s="45"/>
      <c r="V52" s="45"/>
      <c r="W52" s="45"/>
    </row>
    <row r="53" spans="1:23" s="46" customFormat="1" ht="22.5">
      <c r="A53" s="47"/>
      <c r="B53" s="47"/>
      <c r="C53" s="47"/>
      <c r="D53" s="47"/>
      <c r="E53" s="47"/>
      <c r="F53" s="47"/>
      <c r="G53" s="50" t="s">
        <v>76</v>
      </c>
      <c r="H53" s="50" t="s">
        <v>77</v>
      </c>
      <c r="I53" s="50"/>
      <c r="J53" s="51"/>
      <c r="K53" s="55"/>
      <c r="L53" s="50"/>
      <c r="M53" s="51" t="s">
        <v>311</v>
      </c>
      <c r="N53" s="64">
        <v>15055700</v>
      </c>
      <c r="O53" s="50"/>
      <c r="P53" s="49"/>
      <c r="Q53" s="50"/>
      <c r="R53" s="45"/>
      <c r="S53" s="45"/>
      <c r="T53" s="45"/>
      <c r="U53" s="45"/>
      <c r="V53" s="45"/>
      <c r="W53" s="45"/>
    </row>
    <row r="54" spans="1:23" s="46" customFormat="1" ht="22.5">
      <c r="A54" s="47"/>
      <c r="B54" s="47"/>
      <c r="C54" s="47"/>
      <c r="D54" s="47"/>
      <c r="E54" s="47"/>
      <c r="F54" s="47"/>
      <c r="G54" s="50" t="s">
        <v>78</v>
      </c>
      <c r="H54" s="50" t="s">
        <v>79</v>
      </c>
      <c r="I54" s="50"/>
      <c r="J54" s="51"/>
      <c r="K54" s="55"/>
      <c r="L54" s="50"/>
      <c r="M54" s="109" t="s">
        <v>242</v>
      </c>
      <c r="N54" s="76">
        <v>125000000</v>
      </c>
      <c r="O54" s="50"/>
      <c r="P54" s="49"/>
      <c r="Q54" s="50"/>
      <c r="R54" s="45"/>
      <c r="S54" s="45"/>
      <c r="T54" s="45"/>
      <c r="U54" s="45"/>
      <c r="V54" s="45"/>
      <c r="W54" s="45"/>
    </row>
    <row r="55" spans="1:23" s="46" customFormat="1" ht="22.5">
      <c r="A55" s="47"/>
      <c r="B55" s="47"/>
      <c r="C55" s="47"/>
      <c r="D55" s="47"/>
      <c r="E55" s="47"/>
      <c r="F55" s="47"/>
      <c r="G55" s="50" t="s">
        <v>80</v>
      </c>
      <c r="H55" s="50" t="s">
        <v>81</v>
      </c>
      <c r="I55" s="50"/>
      <c r="J55" s="51"/>
      <c r="K55" s="55"/>
      <c r="L55" s="50"/>
      <c r="M55" s="51" t="s">
        <v>177</v>
      </c>
      <c r="N55" s="76">
        <v>63085000</v>
      </c>
      <c r="O55" s="50"/>
      <c r="P55" s="49"/>
      <c r="Q55" s="50"/>
      <c r="R55" s="45"/>
      <c r="S55" s="45"/>
      <c r="T55" s="45"/>
      <c r="U55" s="45"/>
      <c r="V55" s="45"/>
      <c r="W55" s="45"/>
    </row>
    <row r="56" spans="1:23" s="46" customFormat="1" ht="22.5">
      <c r="A56" s="47"/>
      <c r="B56" s="47"/>
      <c r="C56" s="47"/>
      <c r="D56" s="47"/>
      <c r="E56" s="47"/>
      <c r="F56" s="47"/>
      <c r="G56" s="50" t="s">
        <v>82</v>
      </c>
      <c r="H56" s="50" t="s">
        <v>83</v>
      </c>
      <c r="I56" s="50"/>
      <c r="J56" s="51"/>
      <c r="K56" s="55"/>
      <c r="L56" s="50"/>
      <c r="M56" s="51" t="s">
        <v>312</v>
      </c>
      <c r="N56" s="76">
        <v>34606000</v>
      </c>
      <c r="O56" s="50"/>
      <c r="P56" s="49"/>
      <c r="Q56" s="50"/>
      <c r="R56" s="45"/>
      <c r="S56" s="45"/>
      <c r="T56" s="45"/>
      <c r="U56" s="45"/>
      <c r="V56" s="45"/>
      <c r="W56" s="45"/>
    </row>
    <row r="57" spans="1:23" s="46" customFormat="1" ht="22.5">
      <c r="A57" s="47"/>
      <c r="B57" s="47"/>
      <c r="C57" s="47"/>
      <c r="D57" s="47"/>
      <c r="E57" s="47"/>
      <c r="F57" s="47"/>
      <c r="G57" s="50" t="s">
        <v>84</v>
      </c>
      <c r="H57" s="50" t="s">
        <v>85</v>
      </c>
      <c r="I57" s="50"/>
      <c r="J57" s="51"/>
      <c r="K57" s="55"/>
      <c r="L57" s="50"/>
      <c r="M57" s="51" t="s">
        <v>311</v>
      </c>
      <c r="N57" s="76">
        <v>158707120</v>
      </c>
      <c r="O57" s="50"/>
      <c r="P57" s="49"/>
      <c r="Q57" s="50"/>
      <c r="R57" s="45"/>
      <c r="S57" s="45"/>
      <c r="T57" s="45"/>
      <c r="U57" s="45"/>
      <c r="V57" s="45"/>
      <c r="W57" s="45"/>
    </row>
    <row r="58" spans="1:23" s="46" customFormat="1" ht="22.5">
      <c r="A58" s="47"/>
      <c r="B58" s="47"/>
      <c r="C58" s="47"/>
      <c r="D58" s="47"/>
      <c r="E58" s="47"/>
      <c r="F58" s="47"/>
      <c r="G58" s="50" t="s">
        <v>86</v>
      </c>
      <c r="H58" s="50" t="s">
        <v>87</v>
      </c>
      <c r="I58" s="50"/>
      <c r="J58" s="51"/>
      <c r="K58" s="55"/>
      <c r="L58" s="50"/>
      <c r="M58" s="51" t="s">
        <v>313</v>
      </c>
      <c r="N58" s="76">
        <v>35860000</v>
      </c>
      <c r="O58" s="50"/>
      <c r="P58" s="49"/>
      <c r="Q58" s="50"/>
      <c r="R58" s="45"/>
      <c r="S58" s="45"/>
      <c r="T58" s="45"/>
      <c r="U58" s="45"/>
      <c r="V58" s="45"/>
      <c r="W58" s="45"/>
    </row>
    <row r="59" spans="1:23" s="46" customFormat="1" ht="22.5">
      <c r="A59" s="47"/>
      <c r="B59" s="47"/>
      <c r="C59" s="47"/>
      <c r="D59" s="47"/>
      <c r="E59" s="47"/>
      <c r="F59" s="47"/>
      <c r="G59" s="50" t="s">
        <v>88</v>
      </c>
      <c r="H59" s="50" t="s">
        <v>89</v>
      </c>
      <c r="I59" s="50"/>
      <c r="J59" s="51"/>
      <c r="K59" s="55"/>
      <c r="L59" s="50"/>
      <c r="M59" s="51" t="s">
        <v>311</v>
      </c>
      <c r="N59" s="76">
        <v>913704000</v>
      </c>
      <c r="O59" s="50"/>
      <c r="P59" s="49"/>
      <c r="Q59" s="50"/>
      <c r="R59" s="45"/>
      <c r="S59" s="45"/>
      <c r="T59" s="45"/>
      <c r="U59" s="45"/>
      <c r="V59" s="45"/>
      <c r="W59" s="45"/>
    </row>
    <row r="60" spans="1:23" s="46" customFormat="1" ht="22.5">
      <c r="A60" s="47"/>
      <c r="B60" s="47"/>
      <c r="C60" s="47"/>
      <c r="D60" s="47"/>
      <c r="E60" s="47"/>
      <c r="F60" s="47"/>
      <c r="G60" s="50" t="s">
        <v>90</v>
      </c>
      <c r="H60" s="50" t="s">
        <v>91</v>
      </c>
      <c r="I60" s="50"/>
      <c r="J60" s="51"/>
      <c r="K60" s="55"/>
      <c r="L60" s="50"/>
      <c r="M60" s="51" t="s">
        <v>312</v>
      </c>
      <c r="N60" s="76">
        <v>30000000</v>
      </c>
      <c r="O60" s="50"/>
      <c r="P60" s="49"/>
      <c r="Q60" s="50"/>
      <c r="R60" s="45"/>
      <c r="S60" s="45"/>
      <c r="T60" s="45"/>
      <c r="U60" s="45"/>
      <c r="V60" s="45"/>
      <c r="W60" s="45"/>
    </row>
    <row r="61" spans="1:23" s="46" customFormat="1" ht="22.5">
      <c r="A61" s="47"/>
      <c r="B61" s="47"/>
      <c r="C61" s="47"/>
      <c r="D61" s="47"/>
      <c r="E61" s="47"/>
      <c r="F61" s="47"/>
      <c r="G61" s="50" t="s">
        <v>92</v>
      </c>
      <c r="H61" s="50" t="s">
        <v>93</v>
      </c>
      <c r="I61" s="50"/>
      <c r="J61" s="51"/>
      <c r="K61" s="55"/>
      <c r="L61" s="50"/>
      <c r="M61" s="51" t="s">
        <v>312</v>
      </c>
      <c r="N61" s="76">
        <v>42946200</v>
      </c>
      <c r="O61" s="50"/>
      <c r="P61" s="49"/>
      <c r="Q61" s="50"/>
      <c r="R61" s="45"/>
      <c r="S61" s="45"/>
      <c r="T61" s="45"/>
      <c r="U61" s="45"/>
      <c r="V61" s="45"/>
      <c r="W61" s="45"/>
    </row>
    <row r="62" spans="1:23" s="46" customFormat="1" ht="22.5">
      <c r="A62" s="47"/>
      <c r="B62" s="47"/>
      <c r="C62" s="47"/>
      <c r="D62" s="47"/>
      <c r="E62" s="47"/>
      <c r="F62" s="47"/>
      <c r="G62" s="50" t="s">
        <v>94</v>
      </c>
      <c r="H62" s="50" t="s">
        <v>95</v>
      </c>
      <c r="I62" s="50"/>
      <c r="J62" s="51"/>
      <c r="K62" s="55"/>
      <c r="L62" s="50"/>
      <c r="M62" s="51"/>
      <c r="N62" s="76">
        <v>106898000</v>
      </c>
      <c r="O62" s="50"/>
      <c r="P62" s="49"/>
      <c r="Q62" s="50"/>
      <c r="R62" s="45"/>
      <c r="S62" s="45"/>
      <c r="T62" s="45"/>
      <c r="U62" s="45"/>
      <c r="V62" s="45"/>
      <c r="W62" s="45"/>
    </row>
    <row r="63" spans="1:23" s="46" customFormat="1">
      <c r="A63" s="47"/>
      <c r="B63" s="47"/>
      <c r="C63" s="47"/>
      <c r="D63" s="47"/>
      <c r="E63" s="47"/>
      <c r="F63" s="47"/>
      <c r="G63" s="50"/>
      <c r="H63" s="50"/>
      <c r="I63" s="50"/>
      <c r="J63" s="51"/>
      <c r="K63" s="55"/>
      <c r="L63" s="50"/>
      <c r="M63" s="51"/>
      <c r="N63" s="76"/>
      <c r="O63" s="50"/>
      <c r="P63" s="49"/>
      <c r="Q63" s="50"/>
      <c r="R63" s="45"/>
      <c r="S63" s="45"/>
      <c r="T63" s="45"/>
      <c r="U63" s="45"/>
      <c r="V63" s="45"/>
      <c r="W63" s="45"/>
    </row>
    <row r="64" spans="1:23" s="38" customFormat="1" ht="21">
      <c r="A64" s="56"/>
      <c r="B64" s="56"/>
      <c r="C64" s="56"/>
      <c r="D64" s="56"/>
      <c r="E64" s="56"/>
      <c r="F64" s="56"/>
      <c r="G64" s="58" t="s">
        <v>194</v>
      </c>
      <c r="H64" s="58" t="s">
        <v>182</v>
      </c>
      <c r="I64" s="58"/>
      <c r="J64" s="100"/>
      <c r="K64" s="59"/>
      <c r="L64" s="58"/>
      <c r="M64" s="100"/>
      <c r="N64" s="86">
        <f>SUM(N65:N69)</f>
        <v>75900292594</v>
      </c>
      <c r="O64" s="58"/>
      <c r="P64" s="60"/>
      <c r="Q64" s="58"/>
      <c r="R64" s="37"/>
      <c r="S64" s="37"/>
      <c r="T64" s="37"/>
      <c r="U64" s="37"/>
      <c r="V64" s="37"/>
      <c r="W64" s="37"/>
    </row>
    <row r="65" spans="1:23" s="46" customFormat="1" ht="22.5">
      <c r="A65" s="47"/>
      <c r="B65" s="47"/>
      <c r="C65" s="47"/>
      <c r="D65" s="47"/>
      <c r="E65" s="47"/>
      <c r="F65" s="47"/>
      <c r="G65" s="50" t="s">
        <v>188</v>
      </c>
      <c r="H65" s="50" t="s">
        <v>183</v>
      </c>
      <c r="I65" s="50" t="s">
        <v>303</v>
      </c>
      <c r="J65" s="51"/>
      <c r="K65" s="55"/>
      <c r="L65" s="50"/>
      <c r="M65" s="51" t="s">
        <v>309</v>
      </c>
      <c r="N65" s="76">
        <v>43153275000</v>
      </c>
      <c r="O65" s="50"/>
      <c r="P65" s="49"/>
      <c r="Q65" s="50"/>
      <c r="R65" s="45"/>
      <c r="S65" s="45"/>
      <c r="T65" s="45"/>
      <c r="U65" s="45"/>
      <c r="V65" s="45"/>
      <c r="W65" s="45"/>
    </row>
    <row r="66" spans="1:23" s="46" customFormat="1" ht="22.5">
      <c r="A66" s="47"/>
      <c r="B66" s="47"/>
      <c r="C66" s="47"/>
      <c r="D66" s="47"/>
      <c r="E66" s="47"/>
      <c r="F66" s="47"/>
      <c r="G66" s="50" t="s">
        <v>189</v>
      </c>
      <c r="H66" s="50" t="s">
        <v>184</v>
      </c>
      <c r="I66" s="50" t="s">
        <v>304</v>
      </c>
      <c r="J66" s="51"/>
      <c r="K66" s="55"/>
      <c r="L66" s="50"/>
      <c r="M66" s="51"/>
      <c r="N66" s="76">
        <v>29670800000</v>
      </c>
      <c r="O66" s="50"/>
      <c r="P66" s="49"/>
      <c r="Q66" s="50"/>
      <c r="R66" s="45"/>
      <c r="S66" s="45"/>
      <c r="T66" s="45"/>
      <c r="U66" s="45"/>
      <c r="V66" s="45"/>
      <c r="W66" s="45"/>
    </row>
    <row r="67" spans="1:23" s="46" customFormat="1" ht="22.5">
      <c r="A67" s="47"/>
      <c r="B67" s="47"/>
      <c r="C67" s="47"/>
      <c r="D67" s="47"/>
      <c r="E67" s="47"/>
      <c r="F67" s="47"/>
      <c r="G67" s="50" t="s">
        <v>190</v>
      </c>
      <c r="H67" s="50" t="s">
        <v>185</v>
      </c>
      <c r="I67" s="50" t="s">
        <v>305</v>
      </c>
      <c r="J67" s="51"/>
      <c r="K67" s="55"/>
      <c r="L67" s="50"/>
      <c r="M67" s="51"/>
      <c r="N67" s="76">
        <v>2655040000</v>
      </c>
      <c r="O67" s="50"/>
      <c r="P67" s="49"/>
      <c r="Q67" s="50"/>
      <c r="R67" s="45"/>
      <c r="S67" s="45"/>
      <c r="T67" s="45"/>
      <c r="U67" s="45"/>
      <c r="V67" s="45"/>
      <c r="W67" s="45"/>
    </row>
    <row r="68" spans="1:23" s="46" customFormat="1" ht="22.5">
      <c r="A68" s="47"/>
      <c r="B68" s="47"/>
      <c r="C68" s="47"/>
      <c r="D68" s="47"/>
      <c r="E68" s="47"/>
      <c r="F68" s="47"/>
      <c r="G68" s="50"/>
      <c r="H68" s="50" t="s">
        <v>186</v>
      </c>
      <c r="I68" s="50" t="s">
        <v>306</v>
      </c>
      <c r="J68" s="51"/>
      <c r="K68" s="55"/>
      <c r="L68" s="50"/>
      <c r="M68" s="51"/>
      <c r="N68" s="76">
        <v>421177594</v>
      </c>
      <c r="O68" s="50"/>
      <c r="P68" s="49"/>
      <c r="Q68" s="50"/>
      <c r="R68" s="45"/>
      <c r="S68" s="45"/>
      <c r="T68" s="45"/>
      <c r="U68" s="45"/>
      <c r="V68" s="45"/>
      <c r="W68" s="45"/>
    </row>
    <row r="69" spans="1:23" s="46" customFormat="1" ht="22.5">
      <c r="A69" s="47"/>
      <c r="B69" s="47"/>
      <c r="C69" s="47"/>
      <c r="D69" s="47"/>
      <c r="E69" s="47"/>
      <c r="F69" s="47"/>
      <c r="G69" s="50"/>
      <c r="H69" s="50" t="s">
        <v>187</v>
      </c>
      <c r="I69" s="50" t="s">
        <v>303</v>
      </c>
      <c r="J69" s="51"/>
      <c r="K69" s="55"/>
      <c r="L69" s="50"/>
      <c r="M69" s="51"/>
      <c r="N69" s="76"/>
      <c r="O69" s="50"/>
      <c r="P69" s="49"/>
      <c r="Q69" s="50"/>
      <c r="R69" s="45"/>
      <c r="S69" s="45"/>
      <c r="T69" s="45"/>
      <c r="U69" s="45"/>
      <c r="V69" s="45"/>
      <c r="W69" s="45"/>
    </row>
    <row r="70" spans="1:23" s="46" customFormat="1">
      <c r="A70" s="47"/>
      <c r="B70" s="47"/>
      <c r="C70" s="47"/>
      <c r="D70" s="47"/>
      <c r="E70" s="47"/>
      <c r="F70" s="47"/>
      <c r="G70" s="50"/>
      <c r="H70" s="50"/>
      <c r="I70" s="50"/>
      <c r="J70" s="51"/>
      <c r="K70" s="55"/>
      <c r="L70" s="50"/>
      <c r="M70" s="51"/>
      <c r="N70" s="76"/>
      <c r="O70" s="50"/>
      <c r="P70" s="49"/>
      <c r="Q70" s="50"/>
      <c r="R70" s="45"/>
      <c r="S70" s="45"/>
      <c r="T70" s="45"/>
      <c r="U70" s="45"/>
      <c r="V70" s="45"/>
      <c r="W70" s="45"/>
    </row>
    <row r="71" spans="1:23" s="38" customFormat="1" ht="21">
      <c r="A71" s="56"/>
      <c r="B71" s="56"/>
      <c r="C71" s="56"/>
      <c r="D71" s="56"/>
      <c r="E71" s="56"/>
      <c r="F71" s="56"/>
      <c r="G71" s="58" t="s">
        <v>96</v>
      </c>
      <c r="H71" s="58" t="s">
        <v>97</v>
      </c>
      <c r="I71" s="58"/>
      <c r="J71" s="100"/>
      <c r="K71" s="59"/>
      <c r="L71" s="58"/>
      <c r="M71" s="100"/>
      <c r="N71" s="86">
        <f>SUM(N72:N76)</f>
        <v>332700000000</v>
      </c>
      <c r="O71" s="58"/>
      <c r="P71" s="60"/>
      <c r="Q71" s="58"/>
      <c r="R71" s="37"/>
      <c r="S71" s="37"/>
      <c r="T71" s="37"/>
      <c r="U71" s="37"/>
      <c r="V71" s="37"/>
      <c r="W71" s="37"/>
    </row>
    <row r="72" spans="1:23" s="46" customFormat="1" ht="33.75">
      <c r="A72" s="47"/>
      <c r="B72" s="47"/>
      <c r="C72" s="47"/>
      <c r="D72" s="47"/>
      <c r="E72" s="47"/>
      <c r="F72" s="47"/>
      <c r="G72" s="50" t="s">
        <v>199</v>
      </c>
      <c r="H72" s="50" t="s">
        <v>195</v>
      </c>
      <c r="I72" s="66" t="s">
        <v>252</v>
      </c>
      <c r="J72" s="51"/>
      <c r="K72" s="55"/>
      <c r="L72" s="50"/>
      <c r="M72" s="51" t="s">
        <v>247</v>
      </c>
      <c r="N72" s="76">
        <v>1500000000</v>
      </c>
      <c r="O72" s="50"/>
      <c r="P72" s="49"/>
      <c r="Q72" s="50"/>
      <c r="R72" s="45"/>
      <c r="S72" s="45"/>
      <c r="T72" s="45"/>
      <c r="U72" s="45"/>
      <c r="V72" s="45"/>
      <c r="W72" s="45"/>
    </row>
    <row r="73" spans="1:23" s="46" customFormat="1" ht="22.5">
      <c r="A73" s="47"/>
      <c r="B73" s="47"/>
      <c r="C73" s="47"/>
      <c r="D73" s="47"/>
      <c r="E73" s="47"/>
      <c r="F73" s="47"/>
      <c r="G73" s="50" t="s">
        <v>200</v>
      </c>
      <c r="H73" s="50" t="s">
        <v>98</v>
      </c>
      <c r="I73" s="66" t="s">
        <v>253</v>
      </c>
      <c r="J73" s="51"/>
      <c r="K73" s="55"/>
      <c r="L73" s="50"/>
      <c r="M73" s="51" t="s">
        <v>248</v>
      </c>
      <c r="N73" s="76">
        <v>600000000</v>
      </c>
      <c r="O73" s="50"/>
      <c r="P73" s="49"/>
      <c r="Q73" s="50"/>
      <c r="R73" s="45"/>
      <c r="S73" s="45"/>
      <c r="T73" s="45"/>
      <c r="U73" s="45"/>
      <c r="V73" s="45"/>
      <c r="W73" s="45"/>
    </row>
    <row r="74" spans="1:23" s="46" customFormat="1" ht="22.5">
      <c r="A74" s="47"/>
      <c r="B74" s="47"/>
      <c r="C74" s="47"/>
      <c r="D74" s="47"/>
      <c r="E74" s="47"/>
      <c r="F74" s="47"/>
      <c r="G74" s="50" t="s">
        <v>201</v>
      </c>
      <c r="H74" s="50" t="s">
        <v>196</v>
      </c>
      <c r="I74" s="66" t="s">
        <v>254</v>
      </c>
      <c r="J74" s="51"/>
      <c r="K74" s="55"/>
      <c r="L74" s="50"/>
      <c r="M74" s="51" t="s">
        <v>249</v>
      </c>
      <c r="N74" s="76">
        <v>130000000000</v>
      </c>
      <c r="O74" s="50"/>
      <c r="P74" s="49"/>
      <c r="Q74" s="50"/>
      <c r="R74" s="45"/>
      <c r="S74" s="45"/>
      <c r="T74" s="45"/>
      <c r="U74" s="45"/>
      <c r="V74" s="45"/>
      <c r="W74" s="45"/>
    </row>
    <row r="75" spans="1:23" s="46" customFormat="1" ht="33.75">
      <c r="A75" s="47"/>
      <c r="B75" s="47"/>
      <c r="C75" s="47"/>
      <c r="D75" s="47"/>
      <c r="E75" s="47"/>
      <c r="F75" s="47"/>
      <c r="G75" s="50" t="s">
        <v>202</v>
      </c>
      <c r="H75" s="50" t="s">
        <v>197</v>
      </c>
      <c r="I75" s="66" t="s">
        <v>255</v>
      </c>
      <c r="J75" s="51"/>
      <c r="K75" s="55"/>
      <c r="L75" s="50"/>
      <c r="M75" s="51" t="s">
        <v>250</v>
      </c>
      <c r="N75" s="76">
        <v>600000000</v>
      </c>
      <c r="O75" s="50"/>
      <c r="P75" s="49"/>
      <c r="Q75" s="50"/>
      <c r="R75" s="45"/>
      <c r="S75" s="45"/>
      <c r="T75" s="45"/>
      <c r="U75" s="45"/>
      <c r="V75" s="45"/>
      <c r="W75" s="45"/>
    </row>
    <row r="76" spans="1:23" s="46" customFormat="1" ht="22.5">
      <c r="A76" s="47"/>
      <c r="B76" s="47"/>
      <c r="C76" s="47"/>
      <c r="D76" s="47"/>
      <c r="E76" s="47"/>
      <c r="F76" s="47"/>
      <c r="G76" s="50" t="s">
        <v>203</v>
      </c>
      <c r="H76" s="50" t="s">
        <v>198</v>
      </c>
      <c r="I76" s="66" t="s">
        <v>256</v>
      </c>
      <c r="J76" s="51"/>
      <c r="K76" s="55"/>
      <c r="L76" s="50"/>
      <c r="M76" s="51" t="s">
        <v>251</v>
      </c>
      <c r="N76" s="76">
        <v>200000000000</v>
      </c>
      <c r="O76" s="50"/>
      <c r="P76" s="49"/>
      <c r="Q76" s="50"/>
      <c r="R76" s="45"/>
      <c r="S76" s="45"/>
      <c r="T76" s="45"/>
      <c r="U76" s="45"/>
      <c r="V76" s="45"/>
      <c r="W76" s="45"/>
    </row>
    <row r="77" spans="1:23" s="46" customFormat="1">
      <c r="A77" s="47"/>
      <c r="B77" s="47"/>
      <c r="C77" s="47"/>
      <c r="D77" s="47"/>
      <c r="E77" s="47"/>
      <c r="F77" s="47"/>
      <c r="G77" s="50"/>
      <c r="H77" s="50"/>
      <c r="I77" s="50"/>
      <c r="J77" s="51"/>
      <c r="K77" s="55"/>
      <c r="L77" s="50"/>
      <c r="M77" s="51"/>
      <c r="N77" s="76"/>
      <c r="O77" s="50"/>
      <c r="P77" s="49"/>
      <c r="Q77" s="50"/>
      <c r="R77" s="45"/>
      <c r="S77" s="45"/>
      <c r="T77" s="45"/>
      <c r="U77" s="45"/>
      <c r="V77" s="45"/>
      <c r="W77" s="45"/>
    </row>
    <row r="78" spans="1:23" s="46" customFormat="1" ht="21">
      <c r="A78" s="47"/>
      <c r="B78" s="47"/>
      <c r="C78" s="47"/>
      <c r="D78" s="47"/>
      <c r="E78" s="47"/>
      <c r="F78" s="47"/>
      <c r="G78" s="58" t="s">
        <v>101</v>
      </c>
      <c r="H78" s="58" t="s">
        <v>102</v>
      </c>
      <c r="I78" s="50"/>
      <c r="J78" s="51"/>
      <c r="K78" s="55"/>
      <c r="L78" s="50"/>
      <c r="M78" s="51"/>
      <c r="N78" s="86">
        <f>N79+N81+N84</f>
        <v>37945465920</v>
      </c>
      <c r="O78" s="50"/>
      <c r="P78" s="49"/>
      <c r="Q78" s="50"/>
      <c r="R78" s="45"/>
      <c r="S78" s="45"/>
      <c r="T78" s="45"/>
      <c r="U78" s="45"/>
      <c r="V78" s="45"/>
      <c r="W78" s="45"/>
    </row>
    <row r="79" spans="1:23" s="46" customFormat="1" ht="22.5">
      <c r="A79" s="47"/>
      <c r="B79" s="47"/>
      <c r="C79" s="47"/>
      <c r="D79" s="47"/>
      <c r="E79" s="47"/>
      <c r="F79" s="47"/>
      <c r="G79" s="50" t="s">
        <v>103</v>
      </c>
      <c r="H79" s="50" t="s">
        <v>104</v>
      </c>
      <c r="I79" s="50"/>
      <c r="J79" s="51"/>
      <c r="K79" s="55"/>
      <c r="L79" s="50"/>
      <c r="M79" s="51"/>
      <c r="N79" s="76">
        <f>SUM(N80:N80)</f>
        <v>250000000</v>
      </c>
      <c r="O79" s="50"/>
      <c r="P79" s="49"/>
      <c r="Q79" s="50"/>
      <c r="R79" s="45"/>
      <c r="S79" s="45"/>
      <c r="T79" s="45"/>
      <c r="U79" s="45"/>
      <c r="V79" s="45"/>
      <c r="W79" s="45"/>
    </row>
    <row r="80" spans="1:23" s="46" customFormat="1" ht="22.5">
      <c r="A80" s="47"/>
      <c r="B80" s="47"/>
      <c r="C80" s="47"/>
      <c r="D80" s="47"/>
      <c r="E80" s="47"/>
      <c r="F80" s="47"/>
      <c r="G80" s="50"/>
      <c r="H80" s="50" t="s">
        <v>104</v>
      </c>
      <c r="I80" s="50"/>
      <c r="J80" s="51"/>
      <c r="K80" s="55"/>
      <c r="L80" s="50"/>
      <c r="M80" s="51"/>
      <c r="N80" s="76">
        <v>250000000</v>
      </c>
      <c r="O80" s="50"/>
      <c r="P80" s="49"/>
      <c r="Q80" s="50"/>
      <c r="R80" s="45"/>
      <c r="S80" s="45"/>
      <c r="T80" s="45"/>
      <c r="U80" s="45"/>
      <c r="V80" s="45"/>
      <c r="W80" s="45"/>
    </row>
    <row r="81" spans="1:23" s="46" customFormat="1" ht="22.5">
      <c r="A81" s="47"/>
      <c r="B81" s="47"/>
      <c r="C81" s="47"/>
      <c r="D81" s="47"/>
      <c r="E81" s="47"/>
      <c r="F81" s="47"/>
      <c r="G81" s="50" t="s">
        <v>105</v>
      </c>
      <c r="H81" s="50" t="s">
        <v>106</v>
      </c>
      <c r="I81" s="50"/>
      <c r="J81" s="51"/>
      <c r="K81" s="55"/>
      <c r="L81" s="50"/>
      <c r="M81" s="51"/>
      <c r="N81" s="76">
        <f>SUM(N82:N83)</f>
        <v>360000000</v>
      </c>
      <c r="O81" s="50"/>
      <c r="P81" s="49"/>
      <c r="Q81" s="50"/>
      <c r="R81" s="45"/>
      <c r="S81" s="45"/>
      <c r="T81" s="45"/>
      <c r="U81" s="45"/>
      <c r="V81" s="45"/>
      <c r="W81" s="45"/>
    </row>
    <row r="82" spans="1:23" s="46" customFormat="1">
      <c r="A82" s="47"/>
      <c r="B82" s="47"/>
      <c r="C82" s="47"/>
      <c r="D82" s="47"/>
      <c r="E82" s="47"/>
      <c r="F82" s="47"/>
      <c r="G82" s="50"/>
      <c r="H82" s="50" t="s">
        <v>107</v>
      </c>
      <c r="I82" s="50"/>
      <c r="J82" s="51"/>
      <c r="K82" s="55"/>
      <c r="L82" s="50"/>
      <c r="M82" s="51"/>
      <c r="N82" s="76">
        <v>180000000</v>
      </c>
      <c r="O82" s="50"/>
      <c r="P82" s="49"/>
      <c r="Q82" s="50"/>
      <c r="R82" s="45"/>
      <c r="S82" s="45"/>
      <c r="T82" s="45"/>
      <c r="U82" s="45"/>
      <c r="V82" s="45"/>
      <c r="W82" s="45"/>
    </row>
    <row r="83" spans="1:23" s="46" customFormat="1">
      <c r="A83" s="47"/>
      <c r="B83" s="47"/>
      <c r="C83" s="47"/>
      <c r="D83" s="47"/>
      <c r="E83" s="47"/>
      <c r="F83" s="47"/>
      <c r="G83" s="50"/>
      <c r="H83" s="50" t="s">
        <v>108</v>
      </c>
      <c r="I83" s="50"/>
      <c r="J83" s="51"/>
      <c r="K83" s="55"/>
      <c r="L83" s="50"/>
      <c r="M83" s="51"/>
      <c r="N83" s="76">
        <v>180000000</v>
      </c>
      <c r="O83" s="50"/>
      <c r="P83" s="49"/>
      <c r="Q83" s="50"/>
      <c r="R83" s="45"/>
      <c r="S83" s="45"/>
      <c r="T83" s="45"/>
      <c r="U83" s="45"/>
      <c r="V83" s="45"/>
      <c r="W83" s="45"/>
    </row>
    <row r="84" spans="1:23" s="46" customFormat="1" ht="22.5">
      <c r="A84" s="47"/>
      <c r="B84" s="47"/>
      <c r="C84" s="47"/>
      <c r="D84" s="47"/>
      <c r="E84" s="47"/>
      <c r="F84" s="47"/>
      <c r="G84" s="50" t="s">
        <v>109</v>
      </c>
      <c r="H84" s="50" t="s">
        <v>110</v>
      </c>
      <c r="I84" s="50"/>
      <c r="J84" s="51"/>
      <c r="K84" s="55"/>
      <c r="L84" s="50"/>
      <c r="M84" s="51"/>
      <c r="N84" s="76">
        <f>SUM(N85:N99)</f>
        <v>37335465920</v>
      </c>
      <c r="O84" s="50"/>
      <c r="P84" s="49"/>
      <c r="Q84" s="50"/>
      <c r="R84" s="45"/>
      <c r="S84" s="45"/>
      <c r="T84" s="45"/>
      <c r="U84" s="45"/>
      <c r="V84" s="45"/>
      <c r="W84" s="45"/>
    </row>
    <row r="85" spans="1:23" s="46" customFormat="1" ht="22.5">
      <c r="A85" s="47"/>
      <c r="B85" s="47"/>
      <c r="C85" s="47"/>
      <c r="D85" s="47"/>
      <c r="E85" s="47"/>
      <c r="F85" s="47"/>
      <c r="G85" s="50"/>
      <c r="H85" s="50" t="s">
        <v>111</v>
      </c>
      <c r="I85" s="50"/>
      <c r="J85" s="51"/>
      <c r="K85" s="55"/>
      <c r="L85" s="50"/>
      <c r="M85" s="51"/>
      <c r="N85" s="76">
        <v>2000000000</v>
      </c>
      <c r="O85" s="50"/>
      <c r="P85" s="49"/>
      <c r="Q85" s="50"/>
      <c r="R85" s="45"/>
      <c r="S85" s="45"/>
      <c r="T85" s="45"/>
      <c r="U85" s="45"/>
      <c r="V85" s="45"/>
      <c r="W85" s="45"/>
    </row>
    <row r="86" spans="1:23" s="46" customFormat="1" ht="22.5">
      <c r="A86" s="47"/>
      <c r="B86" s="47"/>
      <c r="C86" s="47"/>
      <c r="D86" s="47"/>
      <c r="E86" s="47"/>
      <c r="F86" s="47"/>
      <c r="G86" s="50"/>
      <c r="H86" s="50" t="s">
        <v>112</v>
      </c>
      <c r="I86" s="50"/>
      <c r="J86" s="51"/>
      <c r="K86" s="55"/>
      <c r="L86" s="50"/>
      <c r="M86" s="51"/>
      <c r="N86" s="76">
        <v>4341837000</v>
      </c>
      <c r="O86" s="50"/>
      <c r="P86" s="49"/>
      <c r="Q86" s="50"/>
      <c r="R86" s="45"/>
      <c r="S86" s="45"/>
      <c r="T86" s="45"/>
      <c r="U86" s="45"/>
      <c r="V86" s="45"/>
      <c r="W86" s="45"/>
    </row>
    <row r="87" spans="1:23" s="46" customFormat="1">
      <c r="A87" s="47"/>
      <c r="B87" s="47"/>
      <c r="C87" s="47"/>
      <c r="D87" s="47"/>
      <c r="E87" s="47"/>
      <c r="F87" s="47"/>
      <c r="G87" s="50"/>
      <c r="H87" s="50" t="s">
        <v>113</v>
      </c>
      <c r="I87" s="50"/>
      <c r="J87" s="51"/>
      <c r="K87" s="55"/>
      <c r="L87" s="50"/>
      <c r="M87" s="51"/>
      <c r="N87" s="76">
        <v>2632595000</v>
      </c>
      <c r="O87" s="50"/>
      <c r="P87" s="49"/>
      <c r="Q87" s="50"/>
      <c r="R87" s="45"/>
      <c r="S87" s="45"/>
      <c r="T87" s="45"/>
      <c r="U87" s="45"/>
      <c r="V87" s="45"/>
      <c r="W87" s="45"/>
    </row>
    <row r="88" spans="1:23" s="46" customFormat="1">
      <c r="A88" s="47"/>
      <c r="B88" s="47"/>
      <c r="C88" s="47"/>
      <c r="D88" s="47"/>
      <c r="E88" s="47"/>
      <c r="F88" s="47"/>
      <c r="G88" s="50"/>
      <c r="H88" s="50" t="s">
        <v>114</v>
      </c>
      <c r="I88" s="50"/>
      <c r="J88" s="51"/>
      <c r="K88" s="55"/>
      <c r="L88" s="50"/>
      <c r="M88" s="51"/>
      <c r="N88" s="76">
        <v>1800000000</v>
      </c>
      <c r="O88" s="50"/>
      <c r="P88" s="49"/>
      <c r="Q88" s="50"/>
      <c r="R88" s="45"/>
      <c r="S88" s="45"/>
      <c r="T88" s="45"/>
      <c r="U88" s="45"/>
      <c r="V88" s="45"/>
      <c r="W88" s="45"/>
    </row>
    <row r="89" spans="1:23" s="46" customFormat="1">
      <c r="A89" s="47"/>
      <c r="B89" s="47"/>
      <c r="C89" s="47"/>
      <c r="D89" s="47"/>
      <c r="E89" s="47"/>
      <c r="F89" s="47"/>
      <c r="G89" s="50"/>
      <c r="H89" s="50" t="s">
        <v>115</v>
      </c>
      <c r="I89" s="50"/>
      <c r="J89" s="51"/>
      <c r="K89" s="55"/>
      <c r="L89" s="50"/>
      <c r="M89" s="51"/>
      <c r="N89" s="76">
        <v>2248585000</v>
      </c>
      <c r="O89" s="50"/>
      <c r="P89" s="49"/>
      <c r="Q89" s="50"/>
      <c r="R89" s="45"/>
      <c r="S89" s="45"/>
      <c r="T89" s="45"/>
      <c r="U89" s="45"/>
      <c r="V89" s="45"/>
      <c r="W89" s="45"/>
    </row>
    <row r="90" spans="1:23" s="46" customFormat="1">
      <c r="A90" s="47"/>
      <c r="B90" s="47"/>
      <c r="C90" s="47"/>
      <c r="D90" s="47"/>
      <c r="E90" s="47"/>
      <c r="F90" s="47"/>
      <c r="G90" s="50"/>
      <c r="H90" s="50" t="s">
        <v>116</v>
      </c>
      <c r="I90" s="50"/>
      <c r="J90" s="51"/>
      <c r="K90" s="55"/>
      <c r="L90" s="50"/>
      <c r="M90" s="51"/>
      <c r="N90" s="76">
        <v>2305000000</v>
      </c>
      <c r="O90" s="50"/>
      <c r="P90" s="49"/>
      <c r="Q90" s="50"/>
      <c r="R90" s="45"/>
      <c r="S90" s="45"/>
      <c r="T90" s="45"/>
      <c r="U90" s="45"/>
      <c r="V90" s="45"/>
      <c r="W90" s="45"/>
    </row>
    <row r="91" spans="1:23" s="46" customFormat="1">
      <c r="A91" s="47"/>
      <c r="B91" s="47"/>
      <c r="C91" s="47"/>
      <c r="D91" s="47"/>
      <c r="E91" s="47"/>
      <c r="F91" s="47"/>
      <c r="G91" s="50"/>
      <c r="H91" s="50" t="s">
        <v>117</v>
      </c>
      <c r="I91" s="50"/>
      <c r="J91" s="51"/>
      <c r="K91" s="55"/>
      <c r="L91" s="50"/>
      <c r="M91" s="51"/>
      <c r="N91" s="76">
        <v>1485500000</v>
      </c>
      <c r="O91" s="50"/>
      <c r="P91" s="49"/>
      <c r="Q91" s="50"/>
      <c r="R91" s="45"/>
      <c r="S91" s="45"/>
      <c r="T91" s="45"/>
      <c r="U91" s="45"/>
      <c r="V91" s="45"/>
      <c r="W91" s="45"/>
    </row>
    <row r="92" spans="1:23" s="46" customFormat="1">
      <c r="A92" s="47"/>
      <c r="B92" s="47"/>
      <c r="C92" s="47"/>
      <c r="D92" s="47"/>
      <c r="E92" s="47"/>
      <c r="F92" s="47"/>
      <c r="G92" s="50"/>
      <c r="H92" s="50" t="s">
        <v>118</v>
      </c>
      <c r="I92" s="50"/>
      <c r="J92" s="51"/>
      <c r="K92" s="55"/>
      <c r="L92" s="50"/>
      <c r="M92" s="51"/>
      <c r="N92" s="76">
        <v>4795700000</v>
      </c>
      <c r="O92" s="50"/>
      <c r="P92" s="49"/>
      <c r="Q92" s="50"/>
      <c r="R92" s="45"/>
      <c r="S92" s="45"/>
      <c r="T92" s="45"/>
      <c r="U92" s="45"/>
      <c r="V92" s="45"/>
      <c r="W92" s="45"/>
    </row>
    <row r="93" spans="1:23" s="46" customFormat="1">
      <c r="A93" s="47"/>
      <c r="B93" s="47"/>
      <c r="C93" s="47"/>
      <c r="D93" s="47"/>
      <c r="E93" s="47"/>
      <c r="F93" s="47"/>
      <c r="G93" s="50"/>
      <c r="H93" s="50" t="s">
        <v>119</v>
      </c>
      <c r="I93" s="50"/>
      <c r="J93" s="51"/>
      <c r="K93" s="55"/>
      <c r="L93" s="50"/>
      <c r="M93" s="51"/>
      <c r="N93" s="76">
        <v>1606200000</v>
      </c>
      <c r="O93" s="50"/>
      <c r="P93" s="49"/>
      <c r="Q93" s="50"/>
      <c r="R93" s="45"/>
      <c r="S93" s="45"/>
      <c r="T93" s="45"/>
      <c r="U93" s="45"/>
      <c r="V93" s="45"/>
      <c r="W93" s="45"/>
    </row>
    <row r="94" spans="1:23" s="46" customFormat="1">
      <c r="A94" s="47"/>
      <c r="B94" s="47"/>
      <c r="C94" s="47"/>
      <c r="D94" s="47"/>
      <c r="E94" s="47"/>
      <c r="F94" s="47"/>
      <c r="G94" s="50"/>
      <c r="H94" s="50" t="s">
        <v>120</v>
      </c>
      <c r="I94" s="50"/>
      <c r="J94" s="51"/>
      <c r="K94" s="55"/>
      <c r="L94" s="50"/>
      <c r="M94" s="51"/>
      <c r="N94" s="76">
        <v>4000000000</v>
      </c>
      <c r="O94" s="50"/>
      <c r="P94" s="49"/>
      <c r="Q94" s="50"/>
      <c r="R94" s="45"/>
      <c r="S94" s="45"/>
      <c r="T94" s="45"/>
      <c r="U94" s="45"/>
      <c r="V94" s="45"/>
      <c r="W94" s="45"/>
    </row>
    <row r="95" spans="1:23" s="46" customFormat="1">
      <c r="A95" s="47"/>
      <c r="B95" s="47"/>
      <c r="C95" s="47"/>
      <c r="D95" s="47"/>
      <c r="E95" s="47"/>
      <c r="F95" s="47"/>
      <c r="G95" s="50"/>
      <c r="H95" s="50" t="s">
        <v>121</v>
      </c>
      <c r="I95" s="50"/>
      <c r="J95" s="51"/>
      <c r="K95" s="55"/>
      <c r="L95" s="50"/>
      <c r="M95" s="51"/>
      <c r="N95" s="76">
        <v>1483040000</v>
      </c>
      <c r="O95" s="50"/>
      <c r="P95" s="49"/>
      <c r="Q95" s="50"/>
      <c r="R95" s="45"/>
      <c r="S95" s="45"/>
      <c r="T95" s="45"/>
      <c r="U95" s="45"/>
      <c r="V95" s="45"/>
      <c r="W95" s="45"/>
    </row>
    <row r="96" spans="1:23" s="46" customFormat="1">
      <c r="A96" s="47"/>
      <c r="B96" s="47"/>
      <c r="C96" s="47"/>
      <c r="D96" s="47"/>
      <c r="E96" s="47"/>
      <c r="F96" s="47"/>
      <c r="G96" s="50"/>
      <c r="H96" s="50" t="s">
        <v>122</v>
      </c>
      <c r="I96" s="50"/>
      <c r="J96" s="51"/>
      <c r="K96" s="55"/>
      <c r="L96" s="50"/>
      <c r="M96" s="51"/>
      <c r="N96" s="76">
        <v>1483040000</v>
      </c>
      <c r="O96" s="50"/>
      <c r="P96" s="49"/>
      <c r="Q96" s="50"/>
      <c r="R96" s="45"/>
      <c r="S96" s="45"/>
      <c r="T96" s="45"/>
      <c r="U96" s="45"/>
      <c r="V96" s="45"/>
      <c r="W96" s="45"/>
    </row>
    <row r="97" spans="1:23" s="46" customFormat="1">
      <c r="A97" s="47"/>
      <c r="B97" s="47"/>
      <c r="C97" s="47"/>
      <c r="D97" s="47"/>
      <c r="E97" s="47"/>
      <c r="F97" s="47"/>
      <c r="G97" s="50"/>
      <c r="H97" s="50" t="s">
        <v>122</v>
      </c>
      <c r="I97" s="50"/>
      <c r="J97" s="51"/>
      <c r="K97" s="55"/>
      <c r="L97" s="50"/>
      <c r="M97" s="51"/>
      <c r="N97" s="76">
        <v>1766830000</v>
      </c>
      <c r="O97" s="50"/>
      <c r="P97" s="49"/>
      <c r="Q97" s="50"/>
      <c r="R97" s="45"/>
      <c r="S97" s="45"/>
      <c r="T97" s="45"/>
      <c r="U97" s="45"/>
      <c r="V97" s="45"/>
      <c r="W97" s="45"/>
    </row>
    <row r="98" spans="1:23" s="46" customFormat="1">
      <c r="A98" s="47"/>
      <c r="B98" s="47"/>
      <c r="C98" s="47"/>
      <c r="D98" s="47"/>
      <c r="E98" s="47"/>
      <c r="F98" s="47"/>
      <c r="G98" s="50"/>
      <c r="H98" s="50" t="s">
        <v>123</v>
      </c>
      <c r="I98" s="50"/>
      <c r="J98" s="51"/>
      <c r="K98" s="55"/>
      <c r="L98" s="50"/>
      <c r="M98" s="51"/>
      <c r="N98" s="76">
        <v>1835755000</v>
      </c>
      <c r="O98" s="50"/>
      <c r="P98" s="49"/>
      <c r="Q98" s="50"/>
      <c r="R98" s="45"/>
      <c r="S98" s="45"/>
      <c r="T98" s="45"/>
      <c r="U98" s="45"/>
      <c r="V98" s="45"/>
      <c r="W98" s="45"/>
    </row>
    <row r="99" spans="1:23" s="46" customFormat="1">
      <c r="A99" s="47"/>
      <c r="B99" s="47"/>
      <c r="C99" s="47"/>
      <c r="D99" s="47"/>
      <c r="E99" s="47"/>
      <c r="F99" s="47"/>
      <c r="G99" s="50"/>
      <c r="H99" s="50" t="s">
        <v>124</v>
      </c>
      <c r="I99" s="50"/>
      <c r="J99" s="51"/>
      <c r="K99" s="55"/>
      <c r="L99" s="50"/>
      <c r="M99" s="51"/>
      <c r="N99" s="76">
        <v>3551383920</v>
      </c>
      <c r="O99" s="50"/>
      <c r="P99" s="49"/>
      <c r="Q99" s="50"/>
      <c r="R99" s="45"/>
      <c r="S99" s="45"/>
      <c r="T99" s="45"/>
      <c r="U99" s="45"/>
      <c r="V99" s="45"/>
      <c r="W99" s="45"/>
    </row>
    <row r="100" spans="1:23" s="46" customFormat="1">
      <c r="A100" s="47"/>
      <c r="B100" s="47"/>
      <c r="C100" s="47"/>
      <c r="D100" s="47"/>
      <c r="E100" s="47"/>
      <c r="F100" s="47"/>
      <c r="G100" s="50"/>
      <c r="H100" s="50"/>
      <c r="I100" s="50"/>
      <c r="J100" s="51"/>
      <c r="K100" s="55"/>
      <c r="L100" s="50"/>
      <c r="M100" s="51"/>
      <c r="N100" s="76"/>
      <c r="O100" s="50"/>
      <c r="P100" s="49"/>
      <c r="Q100" s="50"/>
      <c r="R100" s="45"/>
      <c r="S100" s="45"/>
      <c r="T100" s="45"/>
      <c r="U100" s="45"/>
      <c r="V100" s="45"/>
      <c r="W100" s="45"/>
    </row>
    <row r="101" spans="1:23" s="38" customFormat="1" ht="21">
      <c r="A101" s="56"/>
      <c r="B101" s="56"/>
      <c r="C101" s="56"/>
      <c r="D101" s="56"/>
      <c r="E101" s="56"/>
      <c r="F101" s="56"/>
      <c r="G101" s="58" t="s">
        <v>209</v>
      </c>
      <c r="H101" s="58" t="s">
        <v>204</v>
      </c>
      <c r="I101" s="58"/>
      <c r="J101" s="100"/>
      <c r="K101" s="59"/>
      <c r="L101" s="58"/>
      <c r="M101" s="100"/>
      <c r="N101" s="86">
        <f>SUM(N102)</f>
        <v>750000000</v>
      </c>
      <c r="O101" s="58"/>
      <c r="P101" s="60"/>
      <c r="Q101" s="58"/>
      <c r="R101" s="37"/>
      <c r="S101" s="37"/>
      <c r="T101" s="37"/>
      <c r="U101" s="37"/>
      <c r="V101" s="37"/>
      <c r="W101" s="37"/>
    </row>
    <row r="102" spans="1:23" s="46" customFormat="1" ht="22.5">
      <c r="A102" s="47"/>
      <c r="B102" s="47"/>
      <c r="C102" s="47"/>
      <c r="D102" s="47"/>
      <c r="E102" s="47"/>
      <c r="F102" s="47"/>
      <c r="G102" s="50" t="s">
        <v>213</v>
      </c>
      <c r="H102" s="50" t="s">
        <v>205</v>
      </c>
      <c r="I102" s="66" t="s">
        <v>257</v>
      </c>
      <c r="J102" s="51"/>
      <c r="K102" s="55"/>
      <c r="L102" s="50"/>
      <c r="M102" s="51" t="s">
        <v>245</v>
      </c>
      <c r="N102" s="76">
        <v>750000000</v>
      </c>
      <c r="O102" s="50"/>
      <c r="P102" s="49"/>
      <c r="Q102" s="50"/>
      <c r="R102" s="45"/>
      <c r="S102" s="45"/>
      <c r="T102" s="45"/>
      <c r="U102" s="45"/>
      <c r="V102" s="45"/>
      <c r="W102" s="45"/>
    </row>
    <row r="103" spans="1:23" s="46" customFormat="1">
      <c r="A103" s="47"/>
      <c r="B103" s="47"/>
      <c r="C103" s="47"/>
      <c r="D103" s="47"/>
      <c r="E103" s="47"/>
      <c r="F103" s="47"/>
      <c r="G103" s="50"/>
      <c r="H103" s="50"/>
      <c r="I103" s="50"/>
      <c r="J103" s="51"/>
      <c r="K103" s="55"/>
      <c r="L103" s="50"/>
      <c r="M103" s="51"/>
      <c r="N103" s="76"/>
      <c r="O103" s="50"/>
      <c r="P103" s="49"/>
      <c r="Q103" s="50"/>
      <c r="R103" s="45"/>
      <c r="S103" s="45"/>
      <c r="T103" s="45"/>
      <c r="U103" s="45"/>
      <c r="V103" s="45"/>
      <c r="W103" s="45"/>
    </row>
    <row r="104" spans="1:23" s="38" customFormat="1" ht="21">
      <c r="A104" s="56"/>
      <c r="B104" s="56"/>
      <c r="C104" s="56"/>
      <c r="D104" s="56"/>
      <c r="E104" s="56"/>
      <c r="F104" s="56"/>
      <c r="G104" s="58" t="s">
        <v>210</v>
      </c>
      <c r="H104" s="58" t="s">
        <v>206</v>
      </c>
      <c r="I104" s="58"/>
      <c r="J104" s="100"/>
      <c r="K104" s="59"/>
      <c r="L104" s="58"/>
      <c r="M104" s="100"/>
      <c r="N104" s="86">
        <f>SUM(N105:N106)</f>
        <v>13850000000</v>
      </c>
      <c r="O104" s="58"/>
      <c r="P104" s="60"/>
      <c r="Q104" s="58"/>
      <c r="R104" s="37"/>
      <c r="S104" s="37"/>
      <c r="T104" s="37"/>
      <c r="U104" s="37"/>
      <c r="V104" s="37"/>
      <c r="W104" s="37"/>
    </row>
    <row r="105" spans="1:23" s="46" customFormat="1" ht="22.5">
      <c r="A105" s="47"/>
      <c r="B105" s="47"/>
      <c r="C105" s="47"/>
      <c r="D105" s="47"/>
      <c r="E105" s="47"/>
      <c r="F105" s="47"/>
      <c r="G105" s="50" t="s">
        <v>211</v>
      </c>
      <c r="H105" s="50" t="s">
        <v>207</v>
      </c>
      <c r="I105" s="66" t="s">
        <v>258</v>
      </c>
      <c r="J105" s="51"/>
      <c r="K105" s="55"/>
      <c r="L105" s="50"/>
      <c r="M105" s="51" t="s">
        <v>243</v>
      </c>
      <c r="N105" s="76">
        <v>13000000000</v>
      </c>
      <c r="O105" s="50"/>
      <c r="P105" s="49"/>
      <c r="Q105" s="50"/>
      <c r="R105" s="45"/>
      <c r="S105" s="45"/>
      <c r="T105" s="45"/>
      <c r="U105" s="45"/>
      <c r="V105" s="45"/>
      <c r="W105" s="45"/>
    </row>
    <row r="106" spans="1:23" s="46" customFormat="1" ht="22.5">
      <c r="A106" s="47"/>
      <c r="B106" s="47"/>
      <c r="C106" s="47"/>
      <c r="D106" s="47"/>
      <c r="E106" s="47"/>
      <c r="F106" s="47"/>
      <c r="G106" s="50" t="s">
        <v>212</v>
      </c>
      <c r="H106" s="50" t="s">
        <v>208</v>
      </c>
      <c r="I106" s="66" t="s">
        <v>259</v>
      </c>
      <c r="J106" s="51"/>
      <c r="K106" s="55"/>
      <c r="L106" s="50"/>
      <c r="M106" s="51" t="s">
        <v>244</v>
      </c>
      <c r="N106" s="76">
        <v>850000000</v>
      </c>
      <c r="O106" s="50"/>
      <c r="P106" s="49"/>
      <c r="Q106" s="50"/>
      <c r="R106" s="45"/>
      <c r="S106" s="45"/>
      <c r="T106" s="45"/>
      <c r="U106" s="45"/>
      <c r="V106" s="45"/>
      <c r="W106" s="45"/>
    </row>
    <row r="107" spans="1:23" s="46" customFormat="1">
      <c r="A107" s="47"/>
      <c r="B107" s="47"/>
      <c r="C107" s="47"/>
      <c r="D107" s="47"/>
      <c r="E107" s="47"/>
      <c r="F107" s="47"/>
      <c r="G107" s="50"/>
      <c r="H107" s="50"/>
      <c r="I107" s="50"/>
      <c r="J107" s="51"/>
      <c r="K107" s="55"/>
      <c r="L107" s="50"/>
      <c r="M107" s="51"/>
      <c r="N107" s="76"/>
      <c r="O107" s="50"/>
      <c r="P107" s="49"/>
      <c r="Q107" s="50"/>
      <c r="R107" s="45"/>
      <c r="S107" s="45"/>
      <c r="T107" s="45"/>
      <c r="U107" s="45"/>
      <c r="V107" s="45"/>
      <c r="W107" s="45"/>
    </row>
    <row r="108" spans="1:23" s="38" customFormat="1" ht="21">
      <c r="A108" s="56"/>
      <c r="B108" s="56"/>
      <c r="C108" s="56"/>
      <c r="D108" s="56"/>
      <c r="E108" s="56"/>
      <c r="F108" s="56"/>
      <c r="G108" s="58" t="s">
        <v>217</v>
      </c>
      <c r="H108" s="58" t="s">
        <v>214</v>
      </c>
      <c r="I108" s="58"/>
      <c r="J108" s="100"/>
      <c r="K108" s="59"/>
      <c r="L108" s="58"/>
      <c r="M108" s="100"/>
      <c r="N108" s="65"/>
      <c r="O108" s="58"/>
      <c r="P108" s="60"/>
      <c r="Q108" s="58"/>
      <c r="R108" s="37"/>
      <c r="S108" s="37"/>
      <c r="T108" s="37"/>
      <c r="U108" s="37"/>
      <c r="V108" s="37"/>
      <c r="W108" s="37"/>
    </row>
    <row r="109" spans="1:23" s="93" customFormat="1" ht="22.5">
      <c r="A109" s="87"/>
      <c r="B109" s="87"/>
      <c r="C109" s="87"/>
      <c r="D109" s="87"/>
      <c r="E109" s="87"/>
      <c r="F109" s="87"/>
      <c r="G109" s="88" t="s">
        <v>218</v>
      </c>
      <c r="H109" s="88" t="s">
        <v>215</v>
      </c>
      <c r="I109" s="66" t="s">
        <v>260</v>
      </c>
      <c r="J109" s="101"/>
      <c r="K109" s="89"/>
      <c r="L109" s="88"/>
      <c r="M109" s="101" t="s">
        <v>245</v>
      </c>
      <c r="N109" s="90">
        <v>1000000000</v>
      </c>
      <c r="O109" s="88"/>
      <c r="P109" s="91"/>
      <c r="Q109" s="88"/>
      <c r="R109" s="92"/>
      <c r="S109" s="92"/>
      <c r="T109" s="92"/>
      <c r="U109" s="92"/>
      <c r="V109" s="92"/>
      <c r="W109" s="92"/>
    </row>
    <row r="110" spans="1:23" s="46" customFormat="1" ht="22.5">
      <c r="A110" s="47"/>
      <c r="B110" s="47"/>
      <c r="C110" s="47"/>
      <c r="D110" s="47"/>
      <c r="E110" s="47"/>
      <c r="F110" s="47"/>
      <c r="G110" s="50" t="s">
        <v>219</v>
      </c>
      <c r="H110" s="50" t="s">
        <v>216</v>
      </c>
      <c r="I110" s="66" t="s">
        <v>261</v>
      </c>
      <c r="J110" s="51"/>
      <c r="K110" s="55"/>
      <c r="L110" s="50"/>
      <c r="M110" s="51" t="s">
        <v>246</v>
      </c>
      <c r="N110" s="64">
        <v>10000000000</v>
      </c>
      <c r="O110" s="50"/>
      <c r="P110" s="49"/>
      <c r="Q110" s="50"/>
      <c r="R110" s="45"/>
      <c r="S110" s="45"/>
      <c r="T110" s="45"/>
      <c r="U110" s="45"/>
      <c r="V110" s="45"/>
      <c r="W110" s="45"/>
    </row>
    <row r="111" spans="1:23" s="46" customFormat="1">
      <c r="A111" s="47"/>
      <c r="B111" s="47"/>
      <c r="C111" s="47"/>
      <c r="D111" s="47"/>
      <c r="E111" s="47"/>
      <c r="F111" s="47"/>
      <c r="G111" s="50"/>
      <c r="H111" s="50"/>
      <c r="I111" s="50"/>
      <c r="J111" s="51"/>
      <c r="K111" s="55"/>
      <c r="L111" s="50"/>
      <c r="M111" s="51"/>
      <c r="N111" s="64"/>
      <c r="O111" s="50"/>
      <c r="P111" s="49"/>
      <c r="Q111" s="50"/>
      <c r="R111" s="45"/>
      <c r="S111" s="45"/>
      <c r="T111" s="45"/>
      <c r="U111" s="45"/>
      <c r="V111" s="45"/>
      <c r="W111" s="45"/>
    </row>
    <row r="112" spans="1:23" s="38" customFormat="1" ht="21">
      <c r="A112" s="56"/>
      <c r="B112" s="56"/>
      <c r="C112" s="56"/>
      <c r="D112" s="56"/>
      <c r="E112" s="56"/>
      <c r="F112" s="56"/>
      <c r="G112" s="58" t="s">
        <v>125</v>
      </c>
      <c r="H112" s="58" t="s">
        <v>126</v>
      </c>
      <c r="I112" s="58"/>
      <c r="J112" s="100"/>
      <c r="K112" s="59"/>
      <c r="L112" s="58"/>
      <c r="M112" s="100"/>
      <c r="N112" s="65">
        <f>N113+N124+N125+N126+N127+N128+N129</f>
        <v>12458474000</v>
      </c>
      <c r="O112" s="58"/>
      <c r="P112" s="60"/>
      <c r="Q112" s="58"/>
      <c r="R112" s="37"/>
      <c r="S112" s="37"/>
      <c r="T112" s="37"/>
      <c r="U112" s="37"/>
      <c r="V112" s="37"/>
      <c r="W112" s="37"/>
    </row>
    <row r="113" spans="1:23" s="94" customFormat="1" ht="22.5">
      <c r="A113" s="47"/>
      <c r="B113" s="47"/>
      <c r="C113" s="47"/>
      <c r="D113" s="47"/>
      <c r="E113" s="47"/>
      <c r="F113" s="47"/>
      <c r="G113" s="50" t="s">
        <v>127</v>
      </c>
      <c r="H113" s="50" t="s">
        <v>128</v>
      </c>
      <c r="I113" s="50"/>
      <c r="J113" s="51"/>
      <c r="K113" s="55"/>
      <c r="L113" s="50"/>
      <c r="M113" s="51"/>
      <c r="N113" s="64">
        <f>SUM(N114:N122)</f>
        <v>9918000000</v>
      </c>
      <c r="O113" s="50"/>
      <c r="P113" s="49"/>
      <c r="Q113" s="50"/>
      <c r="R113" s="45"/>
      <c r="S113" s="45"/>
      <c r="T113" s="45"/>
      <c r="U113" s="45"/>
      <c r="V113" s="45"/>
      <c r="W113" s="45"/>
    </row>
    <row r="114" spans="1:23" s="94" customFormat="1">
      <c r="A114" s="47"/>
      <c r="B114" s="47"/>
      <c r="C114" s="47"/>
      <c r="D114" s="47"/>
      <c r="E114" s="47"/>
      <c r="F114" s="47"/>
      <c r="G114" s="50"/>
      <c r="H114" s="50" t="s">
        <v>129</v>
      </c>
      <c r="I114" s="50"/>
      <c r="J114" s="51"/>
      <c r="K114" s="55"/>
      <c r="L114" s="50"/>
      <c r="M114" s="51" t="s">
        <v>238</v>
      </c>
      <c r="N114" s="64">
        <v>1600000000</v>
      </c>
      <c r="O114" s="50"/>
      <c r="P114" s="49"/>
      <c r="Q114" s="50"/>
      <c r="R114" s="45"/>
      <c r="S114" s="45"/>
      <c r="T114" s="45"/>
      <c r="U114" s="45"/>
      <c r="V114" s="45"/>
      <c r="W114" s="45"/>
    </row>
    <row r="115" spans="1:23" s="94" customFormat="1">
      <c r="A115" s="47"/>
      <c r="B115" s="47"/>
      <c r="C115" s="47"/>
      <c r="D115" s="47"/>
      <c r="E115" s="47"/>
      <c r="F115" s="47"/>
      <c r="G115" s="50"/>
      <c r="H115" s="50" t="s">
        <v>130</v>
      </c>
      <c r="I115" s="50"/>
      <c r="J115" s="51"/>
      <c r="K115" s="55"/>
      <c r="L115" s="50"/>
      <c r="M115" s="51" t="s">
        <v>239</v>
      </c>
      <c r="N115" s="64">
        <v>1200000000</v>
      </c>
      <c r="O115" s="50"/>
      <c r="P115" s="49"/>
      <c r="Q115" s="50"/>
      <c r="R115" s="45"/>
      <c r="S115" s="45"/>
      <c r="T115" s="45"/>
      <c r="U115" s="45"/>
      <c r="V115" s="45"/>
      <c r="W115" s="45"/>
    </row>
    <row r="116" spans="1:23" s="94" customFormat="1">
      <c r="A116" s="47"/>
      <c r="B116" s="47"/>
      <c r="C116" s="47"/>
      <c r="D116" s="47"/>
      <c r="E116" s="47"/>
      <c r="F116" s="47"/>
      <c r="G116" s="50"/>
      <c r="H116" s="50" t="s">
        <v>131</v>
      </c>
      <c r="I116" s="50"/>
      <c r="J116" s="51"/>
      <c r="K116" s="55"/>
      <c r="L116" s="50"/>
      <c r="M116" s="51" t="s">
        <v>239</v>
      </c>
      <c r="N116" s="64">
        <v>1418000000</v>
      </c>
      <c r="O116" s="50"/>
      <c r="P116" s="49"/>
      <c r="Q116" s="50"/>
      <c r="R116" s="45"/>
      <c r="S116" s="45"/>
      <c r="T116" s="45"/>
      <c r="U116" s="45"/>
      <c r="V116" s="45"/>
      <c r="W116" s="45"/>
    </row>
    <row r="117" spans="1:23" s="94" customFormat="1">
      <c r="A117" s="47"/>
      <c r="B117" s="47"/>
      <c r="C117" s="47"/>
      <c r="D117" s="47"/>
      <c r="E117" s="47"/>
      <c r="F117" s="47"/>
      <c r="G117" s="50"/>
      <c r="H117" s="50" t="s">
        <v>132</v>
      </c>
      <c r="I117" s="50"/>
      <c r="J117" s="51"/>
      <c r="K117" s="55"/>
      <c r="L117" s="50"/>
      <c r="M117" s="51" t="s">
        <v>239</v>
      </c>
      <c r="N117" s="64">
        <v>1150000000</v>
      </c>
      <c r="O117" s="50"/>
      <c r="P117" s="49"/>
      <c r="Q117" s="50"/>
      <c r="R117" s="45"/>
      <c r="S117" s="45"/>
      <c r="T117" s="45"/>
      <c r="U117" s="45"/>
      <c r="V117" s="45"/>
      <c r="W117" s="45"/>
    </row>
    <row r="118" spans="1:23" s="94" customFormat="1">
      <c r="A118" s="47"/>
      <c r="B118" s="47"/>
      <c r="C118" s="47"/>
      <c r="D118" s="47"/>
      <c r="E118" s="47"/>
      <c r="F118" s="47"/>
      <c r="G118" s="50"/>
      <c r="H118" s="50" t="s">
        <v>133</v>
      </c>
      <c r="I118" s="50"/>
      <c r="J118" s="51"/>
      <c r="K118" s="55"/>
      <c r="L118" s="50"/>
      <c r="M118" s="51" t="s">
        <v>239</v>
      </c>
      <c r="N118" s="64">
        <v>1250000000</v>
      </c>
      <c r="O118" s="50"/>
      <c r="P118" s="49"/>
      <c r="Q118" s="50"/>
      <c r="R118" s="45"/>
      <c r="S118" s="45"/>
      <c r="T118" s="45"/>
      <c r="U118" s="45"/>
      <c r="V118" s="45"/>
      <c r="W118" s="45"/>
    </row>
    <row r="119" spans="1:23" s="94" customFormat="1">
      <c r="A119" s="47"/>
      <c r="B119" s="47"/>
      <c r="C119" s="47"/>
      <c r="D119" s="47"/>
      <c r="E119" s="47"/>
      <c r="F119" s="47"/>
      <c r="G119" s="50"/>
      <c r="H119" s="50" t="s">
        <v>134</v>
      </c>
      <c r="I119" s="50"/>
      <c r="J119" s="51"/>
      <c r="K119" s="55"/>
      <c r="L119" s="50"/>
      <c r="M119" s="51" t="s">
        <v>240</v>
      </c>
      <c r="N119" s="64">
        <v>2500000000</v>
      </c>
      <c r="O119" s="50"/>
      <c r="P119" s="49"/>
      <c r="Q119" s="50"/>
      <c r="R119" s="45"/>
      <c r="S119" s="45"/>
      <c r="T119" s="45"/>
      <c r="U119" s="45"/>
      <c r="V119" s="45"/>
      <c r="W119" s="45"/>
    </row>
    <row r="120" spans="1:23" s="94" customFormat="1">
      <c r="A120" s="47"/>
      <c r="B120" s="47"/>
      <c r="C120" s="47"/>
      <c r="D120" s="47"/>
      <c r="E120" s="47"/>
      <c r="F120" s="47"/>
      <c r="G120" s="50"/>
      <c r="H120" s="50" t="s">
        <v>135</v>
      </c>
      <c r="I120" s="50"/>
      <c r="J120" s="51"/>
      <c r="K120" s="55"/>
      <c r="L120" s="50"/>
      <c r="M120" s="51" t="s">
        <v>239</v>
      </c>
      <c r="N120" s="64">
        <v>150000000</v>
      </c>
      <c r="O120" s="50"/>
      <c r="P120" s="49"/>
      <c r="Q120" s="50"/>
      <c r="R120" s="45"/>
      <c r="S120" s="45"/>
      <c r="T120" s="45"/>
      <c r="U120" s="45"/>
      <c r="V120" s="45"/>
      <c r="W120" s="45"/>
    </row>
    <row r="121" spans="1:23" s="94" customFormat="1">
      <c r="A121" s="47"/>
      <c r="B121" s="47"/>
      <c r="C121" s="47"/>
      <c r="D121" s="47"/>
      <c r="E121" s="47"/>
      <c r="F121" s="47"/>
      <c r="G121" s="50"/>
      <c r="H121" s="50" t="s">
        <v>136</v>
      </c>
      <c r="I121" s="50"/>
      <c r="J121" s="51"/>
      <c r="K121" s="55"/>
      <c r="L121" s="50"/>
      <c r="M121" s="51" t="s">
        <v>241</v>
      </c>
      <c r="N121" s="64">
        <v>350000000</v>
      </c>
      <c r="O121" s="50"/>
      <c r="P121" s="49"/>
      <c r="Q121" s="50"/>
      <c r="R121" s="45"/>
      <c r="S121" s="45"/>
      <c r="T121" s="45"/>
      <c r="U121" s="45"/>
      <c r="V121" s="45"/>
      <c r="W121" s="45"/>
    </row>
    <row r="122" spans="1:23" s="94" customFormat="1">
      <c r="A122" s="47"/>
      <c r="B122" s="47"/>
      <c r="C122" s="47"/>
      <c r="D122" s="47"/>
      <c r="E122" s="47"/>
      <c r="F122" s="47"/>
      <c r="G122" s="50"/>
      <c r="H122" s="50" t="s">
        <v>137</v>
      </c>
      <c r="I122" s="50"/>
      <c r="J122" s="51"/>
      <c r="K122" s="55"/>
      <c r="L122" s="50"/>
      <c r="M122" s="51" t="s">
        <v>239</v>
      </c>
      <c r="N122" s="64">
        <v>300000000</v>
      </c>
      <c r="O122" s="50"/>
      <c r="P122" s="49"/>
      <c r="Q122" s="50"/>
      <c r="R122" s="45"/>
      <c r="S122" s="45"/>
      <c r="T122" s="45"/>
      <c r="U122" s="45"/>
      <c r="V122" s="45"/>
      <c r="W122" s="45"/>
    </row>
    <row r="123" spans="1:23" s="94" customFormat="1">
      <c r="A123" s="47"/>
      <c r="B123" s="47"/>
      <c r="C123" s="47"/>
      <c r="D123" s="47"/>
      <c r="E123" s="47"/>
      <c r="F123" s="47"/>
      <c r="G123" s="50"/>
      <c r="H123" s="50"/>
      <c r="I123" s="50"/>
      <c r="J123" s="51"/>
      <c r="K123" s="55"/>
      <c r="L123" s="50"/>
      <c r="M123" s="51"/>
      <c r="N123" s="64"/>
      <c r="O123" s="50"/>
      <c r="P123" s="49"/>
      <c r="Q123" s="50"/>
      <c r="R123" s="45"/>
      <c r="S123" s="45"/>
      <c r="T123" s="45"/>
      <c r="U123" s="45"/>
      <c r="V123" s="45"/>
      <c r="W123" s="45"/>
    </row>
    <row r="124" spans="1:23" s="94" customFormat="1" ht="22.5">
      <c r="A124" s="47"/>
      <c r="B124" s="47"/>
      <c r="C124" s="47"/>
      <c r="D124" s="47"/>
      <c r="E124" s="47"/>
      <c r="F124" s="47"/>
      <c r="G124" s="50" t="s">
        <v>138</v>
      </c>
      <c r="H124" s="50" t="s">
        <v>139</v>
      </c>
      <c r="I124" s="50"/>
      <c r="J124" s="51"/>
      <c r="K124" s="55"/>
      <c r="L124" s="50"/>
      <c r="M124" s="51"/>
      <c r="N124" s="64">
        <v>502560000</v>
      </c>
      <c r="O124" s="50"/>
      <c r="P124" s="49"/>
      <c r="Q124" s="50"/>
      <c r="R124" s="45"/>
      <c r="S124" s="45"/>
      <c r="T124" s="45"/>
      <c r="U124" s="45"/>
      <c r="V124" s="45"/>
      <c r="W124" s="45"/>
    </row>
    <row r="125" spans="1:23" s="94" customFormat="1" ht="22.5">
      <c r="A125" s="47"/>
      <c r="B125" s="47"/>
      <c r="C125" s="47"/>
      <c r="D125" s="47"/>
      <c r="E125" s="47"/>
      <c r="F125" s="47"/>
      <c r="G125" s="50" t="s">
        <v>140</v>
      </c>
      <c r="H125" s="50" t="s">
        <v>141</v>
      </c>
      <c r="I125" s="50"/>
      <c r="J125" s="51"/>
      <c r="K125" s="55"/>
      <c r="L125" s="50"/>
      <c r="M125" s="51"/>
      <c r="N125" s="64">
        <v>986560000</v>
      </c>
      <c r="O125" s="50"/>
      <c r="P125" s="49"/>
      <c r="Q125" s="50"/>
      <c r="R125" s="45"/>
      <c r="S125" s="45"/>
      <c r="T125" s="45"/>
      <c r="U125" s="45"/>
      <c r="V125" s="45"/>
      <c r="W125" s="45"/>
    </row>
    <row r="126" spans="1:23" s="94" customFormat="1" ht="22.5">
      <c r="A126" s="47"/>
      <c r="B126" s="47"/>
      <c r="C126" s="47"/>
      <c r="D126" s="47"/>
      <c r="E126" s="47"/>
      <c r="F126" s="47"/>
      <c r="G126" s="50" t="s">
        <v>142</v>
      </c>
      <c r="H126" s="50" t="s">
        <v>143</v>
      </c>
      <c r="I126" s="50"/>
      <c r="J126" s="51"/>
      <c r="K126" s="55"/>
      <c r="L126" s="50"/>
      <c r="M126" s="51" t="s">
        <v>242</v>
      </c>
      <c r="N126" s="64">
        <v>80000000</v>
      </c>
      <c r="O126" s="50"/>
      <c r="P126" s="49"/>
      <c r="Q126" s="50"/>
      <c r="R126" s="45"/>
      <c r="S126" s="45"/>
      <c r="T126" s="45"/>
      <c r="U126" s="45"/>
      <c r="V126" s="45"/>
      <c r="W126" s="45"/>
    </row>
    <row r="127" spans="1:23" s="94" customFormat="1" ht="22.5">
      <c r="A127" s="47"/>
      <c r="B127" s="47"/>
      <c r="C127" s="47"/>
      <c r="D127" s="47"/>
      <c r="E127" s="47"/>
      <c r="F127" s="47"/>
      <c r="G127" s="50" t="s">
        <v>144</v>
      </c>
      <c r="H127" s="50" t="s">
        <v>145</v>
      </c>
      <c r="I127" s="50"/>
      <c r="J127" s="51"/>
      <c r="K127" s="55"/>
      <c r="L127" s="50"/>
      <c r="M127" s="51" t="s">
        <v>242</v>
      </c>
      <c r="N127" s="64">
        <v>100000000</v>
      </c>
      <c r="O127" s="50"/>
      <c r="P127" s="49"/>
      <c r="Q127" s="50"/>
      <c r="R127" s="45"/>
      <c r="S127" s="45"/>
      <c r="T127" s="45"/>
      <c r="U127" s="45"/>
      <c r="V127" s="45"/>
      <c r="W127" s="45"/>
    </row>
    <row r="128" spans="1:23" s="94" customFormat="1" ht="22.5">
      <c r="A128" s="47"/>
      <c r="B128" s="47"/>
      <c r="C128" s="47"/>
      <c r="D128" s="47"/>
      <c r="E128" s="47"/>
      <c r="F128" s="47"/>
      <c r="G128" s="50" t="s">
        <v>146</v>
      </c>
      <c r="H128" s="50" t="s">
        <v>147</v>
      </c>
      <c r="I128" s="50"/>
      <c r="J128" s="51"/>
      <c r="K128" s="55"/>
      <c r="L128" s="50"/>
      <c r="M128" s="51" t="s">
        <v>242</v>
      </c>
      <c r="N128" s="64">
        <v>655050000</v>
      </c>
      <c r="O128" s="50"/>
      <c r="P128" s="49"/>
      <c r="Q128" s="50"/>
      <c r="R128" s="45"/>
      <c r="S128" s="45"/>
      <c r="T128" s="45"/>
      <c r="U128" s="45"/>
      <c r="V128" s="45"/>
      <c r="W128" s="45"/>
    </row>
    <row r="129" spans="1:23" s="94" customFormat="1" ht="22.5">
      <c r="A129" s="47"/>
      <c r="B129" s="47"/>
      <c r="C129" s="47"/>
      <c r="D129" s="47"/>
      <c r="E129" s="47"/>
      <c r="F129" s="47"/>
      <c r="G129" s="50" t="s">
        <v>148</v>
      </c>
      <c r="H129" s="50" t="s">
        <v>149</v>
      </c>
      <c r="I129" s="50"/>
      <c r="J129" s="51"/>
      <c r="K129" s="55"/>
      <c r="L129" s="50"/>
      <c r="M129" s="51" t="s">
        <v>242</v>
      </c>
      <c r="N129" s="64">
        <v>216304000</v>
      </c>
      <c r="O129" s="50"/>
      <c r="P129" s="49"/>
      <c r="Q129" s="50"/>
      <c r="R129" s="45"/>
      <c r="S129" s="45"/>
      <c r="T129" s="45"/>
      <c r="U129" s="45"/>
      <c r="V129" s="45"/>
      <c r="W129" s="45"/>
    </row>
    <row r="130" spans="1:23" s="46" customFormat="1">
      <c r="A130" s="47"/>
      <c r="B130" s="47"/>
      <c r="C130" s="47"/>
      <c r="D130" s="47"/>
      <c r="E130" s="47"/>
      <c r="F130" s="47"/>
      <c r="G130" s="50"/>
      <c r="H130" s="66"/>
      <c r="I130" s="66"/>
      <c r="J130" s="77"/>
      <c r="K130" s="67"/>
      <c r="L130" s="66"/>
      <c r="M130" s="77"/>
      <c r="N130" s="68"/>
      <c r="O130" s="50"/>
      <c r="P130" s="49"/>
      <c r="Q130" s="50"/>
      <c r="R130" s="45"/>
      <c r="S130" s="45"/>
      <c r="T130" s="45"/>
      <c r="U130" s="45"/>
      <c r="V130" s="45"/>
      <c r="W130" s="45"/>
    </row>
    <row r="131" spans="1:23" s="38" customFormat="1" ht="31.5">
      <c r="A131" s="56"/>
      <c r="B131" s="56"/>
      <c r="C131" s="56"/>
      <c r="D131" s="56"/>
      <c r="E131" s="56"/>
      <c r="F131" s="56"/>
      <c r="G131" s="58" t="s">
        <v>150</v>
      </c>
      <c r="H131" s="58" t="s">
        <v>151</v>
      </c>
      <c r="I131" s="95"/>
      <c r="J131" s="97"/>
      <c r="K131" s="96"/>
      <c r="L131" s="95"/>
      <c r="M131" s="97"/>
      <c r="N131" s="65">
        <f>N132+N136+N137+N138</f>
        <v>8226541950</v>
      </c>
      <c r="O131" s="58"/>
      <c r="P131" s="60"/>
      <c r="Q131" s="58"/>
      <c r="R131" s="37"/>
      <c r="S131" s="37"/>
      <c r="T131" s="37"/>
      <c r="U131" s="37"/>
      <c r="V131" s="37"/>
      <c r="W131" s="37"/>
    </row>
    <row r="132" spans="1:23" s="46" customFormat="1" ht="22.5">
      <c r="A132" s="47"/>
      <c r="B132" s="47"/>
      <c r="C132" s="47"/>
      <c r="D132" s="47"/>
      <c r="E132" s="47"/>
      <c r="F132" s="47"/>
      <c r="G132" s="50" t="s">
        <v>152</v>
      </c>
      <c r="H132" s="50" t="s">
        <v>153</v>
      </c>
      <c r="I132" s="66"/>
      <c r="J132" s="77"/>
      <c r="K132" s="67"/>
      <c r="L132" s="66"/>
      <c r="M132" s="77"/>
      <c r="N132" s="64">
        <f>SUM(N133:N134)</f>
        <v>500000000</v>
      </c>
      <c r="O132" s="50"/>
      <c r="P132" s="49"/>
      <c r="Q132" s="50"/>
      <c r="R132" s="45"/>
      <c r="S132" s="45"/>
      <c r="T132" s="45"/>
      <c r="U132" s="45"/>
      <c r="V132" s="45"/>
      <c r="W132" s="45"/>
    </row>
    <row r="133" spans="1:23" s="46" customFormat="1" ht="22.5">
      <c r="A133" s="47"/>
      <c r="B133" s="47"/>
      <c r="C133" s="47"/>
      <c r="D133" s="47"/>
      <c r="E133" s="47"/>
      <c r="F133" s="47"/>
      <c r="G133" s="50"/>
      <c r="H133" s="50" t="s">
        <v>220</v>
      </c>
      <c r="I133" s="66"/>
      <c r="J133" s="77"/>
      <c r="K133" s="67"/>
      <c r="L133" s="66"/>
      <c r="M133" s="77"/>
      <c r="N133" s="64">
        <v>300000000</v>
      </c>
      <c r="O133" s="50"/>
      <c r="P133" s="49"/>
      <c r="Q133" s="50"/>
      <c r="R133" s="45"/>
      <c r="S133" s="45"/>
      <c r="T133" s="45"/>
      <c r="U133" s="45"/>
      <c r="V133" s="45"/>
      <c r="W133" s="45"/>
    </row>
    <row r="134" spans="1:23" s="46" customFormat="1">
      <c r="A134" s="47"/>
      <c r="B134" s="47"/>
      <c r="C134" s="47"/>
      <c r="D134" s="47"/>
      <c r="E134" s="47"/>
      <c r="F134" s="47"/>
      <c r="G134" s="50"/>
      <c r="H134" s="50" t="s">
        <v>154</v>
      </c>
      <c r="I134" s="66"/>
      <c r="J134" s="77"/>
      <c r="K134" s="67"/>
      <c r="L134" s="66"/>
      <c r="M134" s="77"/>
      <c r="N134" s="64">
        <v>200000000</v>
      </c>
      <c r="O134" s="50"/>
      <c r="P134" s="49"/>
      <c r="Q134" s="50"/>
      <c r="R134" s="45"/>
      <c r="S134" s="45"/>
      <c r="T134" s="45"/>
      <c r="U134" s="45"/>
      <c r="V134" s="45"/>
      <c r="W134" s="45"/>
    </row>
    <row r="135" spans="1:23" s="46" customFormat="1">
      <c r="A135" s="47"/>
      <c r="B135" s="47"/>
      <c r="C135" s="47"/>
      <c r="D135" s="47"/>
      <c r="E135" s="47"/>
      <c r="F135" s="47"/>
      <c r="G135" s="50"/>
      <c r="H135" s="50"/>
      <c r="I135" s="66"/>
      <c r="J135" s="77"/>
      <c r="K135" s="67"/>
      <c r="L135" s="66"/>
      <c r="M135" s="77"/>
      <c r="N135" s="64"/>
      <c r="O135" s="50"/>
      <c r="P135" s="49"/>
      <c r="Q135" s="50"/>
      <c r="R135" s="45"/>
      <c r="S135" s="45"/>
      <c r="T135" s="45"/>
      <c r="U135" s="45"/>
      <c r="V135" s="45"/>
      <c r="W135" s="45"/>
    </row>
    <row r="136" spans="1:23" s="46" customFormat="1" ht="22.5">
      <c r="A136" s="47"/>
      <c r="B136" s="47"/>
      <c r="C136" s="47"/>
      <c r="D136" s="47"/>
      <c r="E136" s="47"/>
      <c r="F136" s="47"/>
      <c r="G136" s="50" t="s">
        <v>155</v>
      </c>
      <c r="H136" s="50" t="s">
        <v>156</v>
      </c>
      <c r="I136" s="66"/>
      <c r="J136" s="77"/>
      <c r="K136" s="67"/>
      <c r="L136" s="66"/>
      <c r="M136" s="77"/>
      <c r="N136" s="64">
        <v>2361656110</v>
      </c>
      <c r="O136" s="50"/>
      <c r="P136" s="49"/>
      <c r="Q136" s="50"/>
      <c r="R136" s="45"/>
      <c r="S136" s="45"/>
      <c r="T136" s="45"/>
      <c r="U136" s="45"/>
      <c r="V136" s="45"/>
      <c r="W136" s="45"/>
    </row>
    <row r="137" spans="1:23" s="46" customFormat="1" ht="22.5">
      <c r="A137" s="47"/>
      <c r="B137" s="47"/>
      <c r="C137" s="47"/>
      <c r="D137" s="47"/>
      <c r="E137" s="47"/>
      <c r="F137" s="47"/>
      <c r="G137" s="50" t="s">
        <v>157</v>
      </c>
      <c r="H137" s="50" t="s">
        <v>158</v>
      </c>
      <c r="I137" s="66"/>
      <c r="J137" s="77"/>
      <c r="K137" s="67"/>
      <c r="L137" s="66"/>
      <c r="M137" s="77"/>
      <c r="N137" s="64">
        <v>364885840</v>
      </c>
      <c r="O137" s="50"/>
      <c r="P137" s="49"/>
      <c r="Q137" s="50"/>
      <c r="R137" s="45"/>
      <c r="S137" s="45"/>
      <c r="T137" s="45"/>
      <c r="U137" s="45"/>
      <c r="V137" s="45"/>
      <c r="W137" s="45"/>
    </row>
    <row r="138" spans="1:23" s="46" customFormat="1" ht="22.5">
      <c r="A138" s="47"/>
      <c r="B138" s="47"/>
      <c r="C138" s="47"/>
      <c r="D138" s="47"/>
      <c r="E138" s="47"/>
      <c r="F138" s="47"/>
      <c r="G138" s="50" t="s">
        <v>159</v>
      </c>
      <c r="H138" s="50" t="s">
        <v>160</v>
      </c>
      <c r="I138" s="66"/>
      <c r="J138" s="77"/>
      <c r="K138" s="67"/>
      <c r="L138" s="66"/>
      <c r="M138" s="77"/>
      <c r="N138" s="64">
        <v>5000000000</v>
      </c>
      <c r="O138" s="50"/>
      <c r="P138" s="49"/>
      <c r="Q138" s="50"/>
      <c r="R138" s="45"/>
      <c r="S138" s="45"/>
      <c r="T138" s="45"/>
      <c r="U138" s="45"/>
      <c r="V138" s="45"/>
      <c r="W138" s="45"/>
    </row>
    <row r="139" spans="1:23" s="46" customFormat="1">
      <c r="A139" s="47"/>
      <c r="B139" s="47"/>
      <c r="C139" s="47"/>
      <c r="D139" s="47"/>
      <c r="E139" s="47"/>
      <c r="F139" s="47"/>
      <c r="G139" s="50"/>
      <c r="H139" s="50"/>
      <c r="I139" s="66"/>
      <c r="J139" s="77"/>
      <c r="K139" s="67"/>
      <c r="L139" s="66"/>
      <c r="M139" s="77"/>
      <c r="N139" s="64"/>
      <c r="O139" s="50"/>
      <c r="P139" s="49"/>
      <c r="Q139" s="50"/>
      <c r="R139" s="45"/>
      <c r="S139" s="45"/>
      <c r="T139" s="45"/>
      <c r="U139" s="45"/>
      <c r="V139" s="45"/>
      <c r="W139" s="45"/>
    </row>
    <row r="140" spans="1:23" s="38" customFormat="1" ht="21">
      <c r="A140" s="56"/>
      <c r="B140" s="56"/>
      <c r="C140" s="56"/>
      <c r="D140" s="56"/>
      <c r="E140" s="56"/>
      <c r="F140" s="56"/>
      <c r="G140" s="58" t="s">
        <v>314</v>
      </c>
      <c r="H140" s="58" t="s">
        <v>316</v>
      </c>
      <c r="I140" s="95"/>
      <c r="J140" s="97"/>
      <c r="K140" s="96"/>
      <c r="L140" s="95"/>
      <c r="M140" s="97"/>
      <c r="N140" s="65"/>
      <c r="O140" s="58"/>
      <c r="P140" s="60"/>
      <c r="Q140" s="58"/>
      <c r="R140" s="37"/>
      <c r="S140" s="37"/>
      <c r="T140" s="37"/>
      <c r="U140" s="37"/>
      <c r="V140" s="37"/>
      <c r="W140" s="37"/>
    </row>
    <row r="141" spans="1:23" s="46" customFormat="1" ht="22.5">
      <c r="A141" s="47"/>
      <c r="B141" s="47"/>
      <c r="C141" s="47"/>
      <c r="D141" s="47"/>
      <c r="E141" s="47"/>
      <c r="F141" s="47"/>
      <c r="G141" s="50" t="s">
        <v>315</v>
      </c>
      <c r="H141" s="50" t="s">
        <v>317</v>
      </c>
      <c r="I141" s="66"/>
      <c r="J141" s="77"/>
      <c r="K141" s="67"/>
      <c r="L141" s="66"/>
      <c r="M141" s="77"/>
      <c r="N141" s="64"/>
      <c r="O141" s="50"/>
      <c r="P141" s="49"/>
      <c r="Q141" s="50"/>
      <c r="R141" s="45"/>
      <c r="S141" s="45"/>
      <c r="T141" s="45"/>
      <c r="U141" s="45"/>
      <c r="V141" s="45"/>
      <c r="W141" s="45"/>
    </row>
    <row r="142" spans="1:23" s="46" customFormat="1">
      <c r="A142" s="47"/>
      <c r="B142" s="47"/>
      <c r="C142" s="47"/>
      <c r="D142" s="47"/>
      <c r="E142" s="47"/>
      <c r="F142" s="47"/>
      <c r="G142" s="50"/>
      <c r="H142" s="50" t="s">
        <v>318</v>
      </c>
      <c r="I142" s="66"/>
      <c r="J142" s="77"/>
      <c r="K142" s="67"/>
      <c r="L142" s="66" t="s">
        <v>319</v>
      </c>
      <c r="M142" s="77"/>
      <c r="N142" s="64"/>
      <c r="O142" s="50"/>
      <c r="P142" s="49"/>
      <c r="Q142" s="50"/>
      <c r="R142" s="45"/>
      <c r="S142" s="45"/>
      <c r="T142" s="45"/>
      <c r="U142" s="45"/>
      <c r="V142" s="45"/>
      <c r="W142" s="45"/>
    </row>
    <row r="143" spans="1:23" s="46" customFormat="1" ht="22.5">
      <c r="A143" s="47"/>
      <c r="B143" s="47"/>
      <c r="C143" s="47"/>
      <c r="D143" s="47"/>
      <c r="E143" s="47"/>
      <c r="F143" s="47"/>
      <c r="G143" s="50" t="s">
        <v>320</v>
      </c>
      <c r="H143" s="50" t="s">
        <v>321</v>
      </c>
      <c r="I143" s="66"/>
      <c r="J143" s="77"/>
      <c r="K143" s="67"/>
      <c r="L143" s="66"/>
      <c r="M143" s="77"/>
      <c r="N143" s="64">
        <v>50000000</v>
      </c>
      <c r="O143" s="50"/>
      <c r="P143" s="49"/>
      <c r="Q143" s="50"/>
      <c r="R143" s="45"/>
      <c r="S143" s="45"/>
      <c r="T143" s="45"/>
      <c r="U143" s="45"/>
      <c r="V143" s="45"/>
      <c r="W143" s="45"/>
    </row>
    <row r="144" spans="1:23" s="46" customFormat="1">
      <c r="A144" s="47"/>
      <c r="B144" s="47"/>
      <c r="C144" s="47"/>
      <c r="D144" s="47"/>
      <c r="E144" s="47"/>
      <c r="F144" s="47"/>
      <c r="G144" s="50"/>
      <c r="H144" s="50"/>
      <c r="I144" s="66"/>
      <c r="J144" s="77"/>
      <c r="K144" s="67"/>
      <c r="L144" s="66"/>
      <c r="M144" s="77"/>
      <c r="N144" s="68"/>
      <c r="O144" s="50"/>
      <c r="P144" s="49"/>
      <c r="Q144" s="50"/>
      <c r="R144" s="45"/>
      <c r="S144" s="45"/>
      <c r="T144" s="45"/>
      <c r="U144" s="45"/>
      <c r="V144" s="45"/>
      <c r="W144" s="45"/>
    </row>
    <row r="145" spans="1:23" s="38" customFormat="1" ht="31.5">
      <c r="A145" s="56"/>
      <c r="B145" s="56"/>
      <c r="C145" s="56"/>
      <c r="D145" s="56"/>
      <c r="E145" s="56"/>
      <c r="F145" s="56"/>
      <c r="G145" s="58" t="s">
        <v>161</v>
      </c>
      <c r="H145" s="58" t="s">
        <v>162</v>
      </c>
      <c r="I145" s="58"/>
      <c r="J145" s="100"/>
      <c r="K145" s="59"/>
      <c r="L145" s="58"/>
      <c r="M145" s="100"/>
      <c r="N145" s="65">
        <f>N148</f>
        <v>643896739.20000005</v>
      </c>
      <c r="O145" s="58"/>
      <c r="P145" s="60"/>
      <c r="Q145" s="58"/>
      <c r="R145" s="37"/>
      <c r="S145" s="37"/>
      <c r="T145" s="37"/>
      <c r="U145" s="37"/>
      <c r="V145" s="37"/>
      <c r="W145" s="37"/>
    </row>
    <row r="146" spans="1:23" s="38" customFormat="1" ht="31.5">
      <c r="A146" s="56"/>
      <c r="B146" s="56"/>
      <c r="C146" s="56"/>
      <c r="D146" s="56"/>
      <c r="E146" s="56"/>
      <c r="F146" s="56"/>
      <c r="G146" s="50" t="s">
        <v>322</v>
      </c>
      <c r="H146" s="50" t="s">
        <v>323</v>
      </c>
      <c r="I146" s="58"/>
      <c r="J146" s="100"/>
      <c r="K146" s="59"/>
      <c r="L146" s="58" t="s">
        <v>324</v>
      </c>
      <c r="M146" s="100"/>
      <c r="N146" s="65"/>
      <c r="O146" s="58"/>
      <c r="P146" s="60"/>
      <c r="Q146" s="58"/>
      <c r="R146" s="37"/>
      <c r="S146" s="37"/>
      <c r="T146" s="37"/>
      <c r="U146" s="37"/>
      <c r="V146" s="37"/>
      <c r="W146" s="37"/>
    </row>
    <row r="147" spans="1:23" s="38" customFormat="1">
      <c r="A147" s="56"/>
      <c r="B147" s="56"/>
      <c r="C147" s="56"/>
      <c r="D147" s="56"/>
      <c r="E147" s="56"/>
      <c r="F147" s="56"/>
      <c r="G147" s="58"/>
      <c r="H147" s="58"/>
      <c r="I147" s="58"/>
      <c r="J147" s="100"/>
      <c r="K147" s="59"/>
      <c r="L147" s="58"/>
      <c r="M147" s="100"/>
      <c r="N147" s="65"/>
      <c r="O147" s="58"/>
      <c r="P147" s="60"/>
      <c r="Q147" s="58"/>
      <c r="R147" s="37"/>
      <c r="S147" s="37"/>
      <c r="T147" s="37"/>
      <c r="U147" s="37"/>
      <c r="V147" s="37"/>
      <c r="W147" s="37"/>
    </row>
    <row r="148" spans="1:23" s="46" customFormat="1" ht="22.5">
      <c r="A148" s="47"/>
      <c r="B148" s="47"/>
      <c r="C148" s="47"/>
      <c r="D148" s="47"/>
      <c r="E148" s="47"/>
      <c r="F148" s="47"/>
      <c r="G148" s="50" t="s">
        <v>163</v>
      </c>
      <c r="H148" s="50" t="s">
        <v>164</v>
      </c>
      <c r="I148" s="50"/>
      <c r="J148" s="51"/>
      <c r="K148" s="54"/>
      <c r="L148" s="50"/>
      <c r="M148" s="51"/>
      <c r="N148" s="64">
        <v>643896739.20000005</v>
      </c>
      <c r="O148" s="50"/>
      <c r="P148" s="49"/>
      <c r="Q148" s="50"/>
      <c r="R148" s="45"/>
      <c r="S148" s="45"/>
      <c r="T148" s="45"/>
      <c r="U148" s="45"/>
      <c r="V148" s="45"/>
      <c r="W148" s="45"/>
    </row>
    <row r="149" spans="1:23" s="46" customFormat="1">
      <c r="A149" s="47"/>
      <c r="B149" s="47"/>
      <c r="C149" s="47"/>
      <c r="D149" s="47"/>
      <c r="E149" s="47"/>
      <c r="F149" s="47"/>
      <c r="G149" s="50"/>
      <c r="H149" s="50"/>
      <c r="I149" s="66"/>
      <c r="J149" s="77"/>
      <c r="K149" s="67"/>
      <c r="L149" s="66"/>
      <c r="M149" s="77"/>
      <c r="N149" s="68"/>
      <c r="O149" s="50"/>
      <c r="P149" s="49"/>
      <c r="Q149" s="50"/>
      <c r="R149" s="45"/>
      <c r="S149" s="45"/>
      <c r="T149" s="45"/>
      <c r="U149" s="45"/>
      <c r="V149" s="45"/>
      <c r="W149" s="45"/>
    </row>
    <row r="150" spans="1:23" s="38" customFormat="1" ht="21">
      <c r="A150" s="56"/>
      <c r="B150" s="56"/>
      <c r="C150" s="56"/>
      <c r="D150" s="56"/>
      <c r="E150" s="56"/>
      <c r="F150" s="56"/>
      <c r="G150" s="58" t="s">
        <v>165</v>
      </c>
      <c r="H150" s="58" t="s">
        <v>166</v>
      </c>
      <c r="I150" s="95"/>
      <c r="J150" s="97"/>
      <c r="K150" s="96"/>
      <c r="L150" s="95"/>
      <c r="M150" s="97"/>
      <c r="N150" s="65">
        <f>SUM(N151:N157)</f>
        <v>4250000000</v>
      </c>
      <c r="O150" s="58"/>
      <c r="P150" s="60"/>
      <c r="Q150" s="58"/>
      <c r="R150" s="37"/>
      <c r="S150" s="37"/>
      <c r="T150" s="37"/>
      <c r="U150" s="37"/>
      <c r="V150" s="37"/>
      <c r="W150" s="37"/>
    </row>
    <row r="151" spans="1:23" s="46" customFormat="1" ht="22.5">
      <c r="A151" s="47"/>
      <c r="B151" s="47"/>
      <c r="C151" s="47"/>
      <c r="D151" s="47"/>
      <c r="E151" s="47"/>
      <c r="F151" s="47"/>
      <c r="G151" s="50" t="s">
        <v>167</v>
      </c>
      <c r="H151" s="50" t="s">
        <v>168</v>
      </c>
      <c r="I151" s="66"/>
      <c r="J151" s="77"/>
      <c r="K151" s="67"/>
      <c r="L151" s="66"/>
      <c r="M151" s="77"/>
      <c r="N151" s="64">
        <v>250000000</v>
      </c>
      <c r="O151" s="50"/>
      <c r="P151" s="49"/>
      <c r="Q151" s="50"/>
      <c r="R151" s="45"/>
      <c r="S151" s="45"/>
      <c r="T151" s="45"/>
      <c r="U151" s="45"/>
      <c r="V151" s="45"/>
      <c r="W151" s="45"/>
    </row>
    <row r="152" spans="1:23" s="46" customFormat="1" ht="22.5">
      <c r="A152" s="47"/>
      <c r="B152" s="47"/>
      <c r="C152" s="47"/>
      <c r="D152" s="47"/>
      <c r="E152" s="47"/>
      <c r="F152" s="47"/>
      <c r="G152" s="50" t="s">
        <v>169</v>
      </c>
      <c r="H152" s="50" t="s">
        <v>170</v>
      </c>
      <c r="I152" s="66"/>
      <c r="J152" s="77"/>
      <c r="K152" s="67"/>
      <c r="L152" s="66"/>
      <c r="M152" s="77"/>
      <c r="N152" s="64">
        <v>2500000000</v>
      </c>
      <c r="O152" s="50"/>
      <c r="P152" s="49"/>
      <c r="Q152" s="50"/>
      <c r="R152" s="45"/>
      <c r="S152" s="45"/>
      <c r="T152" s="45"/>
      <c r="U152" s="45"/>
      <c r="V152" s="45"/>
      <c r="W152" s="45"/>
    </row>
    <row r="153" spans="1:23" s="46" customFormat="1" ht="22.5">
      <c r="A153" s="47"/>
      <c r="B153" s="47"/>
      <c r="C153" s="47"/>
      <c r="D153" s="47"/>
      <c r="E153" s="47"/>
      <c r="F153" s="47"/>
      <c r="G153" s="50" t="s">
        <v>171</v>
      </c>
      <c r="H153" s="50" t="s">
        <v>172</v>
      </c>
      <c r="I153" s="66"/>
      <c r="J153" s="77"/>
      <c r="K153" s="67"/>
      <c r="L153" s="66"/>
      <c r="M153" s="77"/>
      <c r="N153" s="64">
        <v>500000000</v>
      </c>
      <c r="O153" s="50"/>
      <c r="P153" s="49"/>
      <c r="Q153" s="50"/>
      <c r="R153" s="45"/>
      <c r="S153" s="45"/>
      <c r="T153" s="45"/>
      <c r="U153" s="45"/>
      <c r="V153" s="45"/>
      <c r="W153" s="45"/>
    </row>
    <row r="154" spans="1:23" s="38" customFormat="1">
      <c r="A154" s="56"/>
      <c r="B154" s="56"/>
      <c r="C154" s="56"/>
      <c r="D154" s="56"/>
      <c r="E154" s="56"/>
      <c r="F154" s="56"/>
      <c r="G154" s="58"/>
      <c r="H154" s="58" t="s">
        <v>173</v>
      </c>
      <c r="I154" s="58"/>
      <c r="J154" s="100"/>
      <c r="K154" s="59"/>
      <c r="L154" s="58"/>
      <c r="M154" s="100"/>
      <c r="N154" s="64"/>
      <c r="O154" s="58"/>
      <c r="P154" s="60"/>
      <c r="Q154" s="58"/>
      <c r="R154" s="37"/>
      <c r="S154" s="37"/>
      <c r="T154" s="37"/>
      <c r="U154" s="37"/>
      <c r="V154" s="37"/>
      <c r="W154" s="37"/>
    </row>
    <row r="155" spans="1:23" s="75" customFormat="1">
      <c r="A155" s="69"/>
      <c r="B155" s="69"/>
      <c r="C155" s="69"/>
      <c r="D155" s="69"/>
      <c r="E155" s="69"/>
      <c r="F155" s="69"/>
      <c r="G155" s="58"/>
      <c r="H155" s="50" t="s">
        <v>100</v>
      </c>
      <c r="I155" s="70"/>
      <c r="J155" s="102"/>
      <c r="K155" s="71"/>
      <c r="L155" s="70"/>
      <c r="M155" s="102"/>
      <c r="N155" s="64">
        <v>400000000</v>
      </c>
      <c r="O155" s="70"/>
      <c r="P155" s="73"/>
      <c r="Q155" s="70"/>
      <c r="R155" s="74"/>
      <c r="S155" s="74"/>
      <c r="T155" s="74"/>
      <c r="U155" s="74"/>
      <c r="V155" s="74"/>
      <c r="W155" s="74"/>
    </row>
    <row r="156" spans="1:23" s="46" customFormat="1">
      <c r="A156" s="47"/>
      <c r="B156" s="47"/>
      <c r="C156" s="47"/>
      <c r="D156" s="47"/>
      <c r="E156" s="47"/>
      <c r="F156" s="47"/>
      <c r="G156" s="50"/>
      <c r="H156" s="50" t="s">
        <v>174</v>
      </c>
      <c r="I156" s="50"/>
      <c r="J156" s="51"/>
      <c r="K156" s="54"/>
      <c r="L156" s="50"/>
      <c r="M156" s="51"/>
      <c r="N156" s="64">
        <v>400000000</v>
      </c>
      <c r="O156" s="50"/>
      <c r="P156" s="49"/>
      <c r="Q156" s="50"/>
      <c r="R156" s="45"/>
      <c r="S156" s="45"/>
      <c r="T156" s="45"/>
      <c r="U156" s="45"/>
      <c r="V156" s="45"/>
      <c r="W156" s="45"/>
    </row>
    <row r="157" spans="1:23" s="46" customFormat="1">
      <c r="A157" s="47"/>
      <c r="B157" s="47"/>
      <c r="C157" s="47"/>
      <c r="D157" s="47"/>
      <c r="E157" s="47"/>
      <c r="F157" s="47"/>
      <c r="G157" s="50"/>
      <c r="H157" s="50" t="s">
        <v>99</v>
      </c>
      <c r="I157" s="66"/>
      <c r="J157" s="77"/>
      <c r="K157" s="67"/>
      <c r="L157" s="66"/>
      <c r="M157" s="77"/>
      <c r="N157" s="64">
        <v>200000000</v>
      </c>
      <c r="O157" s="50"/>
      <c r="P157" s="49"/>
      <c r="Q157" s="50"/>
      <c r="R157" s="45"/>
      <c r="S157" s="45"/>
      <c r="T157" s="45"/>
      <c r="U157" s="45"/>
      <c r="V157" s="45"/>
      <c r="W157" s="45"/>
    </row>
    <row r="158" spans="1:23" s="46" customFormat="1">
      <c r="A158" s="47"/>
      <c r="B158" s="47"/>
      <c r="C158" s="47"/>
      <c r="D158" s="47"/>
      <c r="E158" s="47"/>
      <c r="F158" s="47"/>
      <c r="G158" s="50"/>
      <c r="H158" s="66"/>
      <c r="I158" s="66"/>
      <c r="J158" s="77"/>
      <c r="K158" s="67"/>
      <c r="L158" s="66"/>
      <c r="M158" s="77"/>
      <c r="N158" s="68"/>
      <c r="O158" s="50"/>
      <c r="P158" s="49"/>
      <c r="Q158" s="50"/>
      <c r="R158" s="45"/>
      <c r="S158" s="45"/>
      <c r="T158" s="45"/>
      <c r="U158" s="45"/>
      <c r="V158" s="45"/>
      <c r="W158" s="45"/>
    </row>
    <row r="159" spans="1:23" s="38" customFormat="1" ht="21">
      <c r="A159" s="56"/>
      <c r="B159" s="56"/>
      <c r="C159" s="56"/>
      <c r="D159" s="56"/>
      <c r="E159" s="56"/>
      <c r="F159" s="56"/>
      <c r="G159" s="58" t="s">
        <v>227</v>
      </c>
      <c r="H159" s="58" t="s">
        <v>221</v>
      </c>
      <c r="I159" s="58"/>
      <c r="J159" s="100"/>
      <c r="K159" s="59"/>
      <c r="L159" s="58"/>
      <c r="M159" s="100"/>
      <c r="N159" s="65">
        <f>SUM(N160:N161)</f>
        <v>39000000000</v>
      </c>
      <c r="O159" s="58"/>
      <c r="P159" s="60"/>
      <c r="Q159" s="58"/>
      <c r="R159" s="37"/>
      <c r="S159" s="37"/>
      <c r="T159" s="37"/>
      <c r="U159" s="37"/>
      <c r="V159" s="37"/>
      <c r="W159" s="37"/>
    </row>
    <row r="160" spans="1:23" s="46" customFormat="1" ht="22.5">
      <c r="A160" s="47"/>
      <c r="B160" s="47"/>
      <c r="C160" s="47"/>
      <c r="D160" s="47"/>
      <c r="E160" s="47"/>
      <c r="F160" s="47"/>
      <c r="G160" s="50" t="s">
        <v>229</v>
      </c>
      <c r="H160" s="50" t="s">
        <v>222</v>
      </c>
      <c r="I160" s="66" t="s">
        <v>262</v>
      </c>
      <c r="J160" s="77"/>
      <c r="K160" s="67"/>
      <c r="L160" s="66"/>
      <c r="M160" s="51" t="s">
        <v>234</v>
      </c>
      <c r="N160" s="64">
        <v>30000000000</v>
      </c>
      <c r="O160" s="50"/>
      <c r="P160" s="49"/>
      <c r="Q160" s="50"/>
      <c r="R160" s="45"/>
      <c r="S160" s="45"/>
      <c r="T160" s="45"/>
      <c r="U160" s="45"/>
      <c r="V160" s="45"/>
      <c r="W160" s="45"/>
    </row>
    <row r="161" spans="1:23" s="46" customFormat="1" ht="22.5">
      <c r="A161" s="47"/>
      <c r="B161" s="47"/>
      <c r="C161" s="47"/>
      <c r="D161" s="47"/>
      <c r="E161" s="47"/>
      <c r="F161" s="47"/>
      <c r="G161" s="50" t="s">
        <v>230</v>
      </c>
      <c r="H161" s="50" t="s">
        <v>223</v>
      </c>
      <c r="I161" s="66" t="s">
        <v>262</v>
      </c>
      <c r="J161" s="77"/>
      <c r="K161" s="67"/>
      <c r="L161" s="66"/>
      <c r="M161" s="51" t="s">
        <v>235</v>
      </c>
      <c r="N161" s="64">
        <v>9000000000</v>
      </c>
      <c r="O161" s="50"/>
      <c r="P161" s="49"/>
      <c r="Q161" s="50"/>
      <c r="R161" s="45"/>
      <c r="S161" s="45"/>
      <c r="T161" s="45"/>
      <c r="U161" s="45"/>
      <c r="V161" s="45"/>
      <c r="W161" s="45"/>
    </row>
    <row r="162" spans="1:23" s="46" customFormat="1">
      <c r="A162" s="47"/>
      <c r="B162" s="47"/>
      <c r="C162" s="47"/>
      <c r="D162" s="47"/>
      <c r="E162" s="47"/>
      <c r="F162" s="47"/>
      <c r="G162" s="50"/>
      <c r="H162" s="50"/>
      <c r="I162" s="50"/>
      <c r="J162" s="51"/>
      <c r="K162" s="55"/>
      <c r="L162" s="50"/>
      <c r="M162" s="51"/>
      <c r="N162" s="64"/>
      <c r="O162" s="50"/>
      <c r="P162" s="49"/>
      <c r="Q162" s="50"/>
      <c r="R162" s="45"/>
      <c r="S162" s="45"/>
      <c r="T162" s="45"/>
      <c r="U162" s="45"/>
      <c r="V162" s="45"/>
      <c r="W162" s="45"/>
    </row>
    <row r="163" spans="1:23" s="38" customFormat="1" ht="21">
      <c r="A163" s="56"/>
      <c r="B163" s="56"/>
      <c r="C163" s="56"/>
      <c r="D163" s="56"/>
      <c r="E163" s="56"/>
      <c r="F163" s="56"/>
      <c r="G163" s="58" t="s">
        <v>228</v>
      </c>
      <c r="H163" s="58" t="s">
        <v>224</v>
      </c>
      <c r="I163" s="95"/>
      <c r="J163" s="97"/>
      <c r="K163" s="96"/>
      <c r="L163" s="95"/>
      <c r="M163" s="97"/>
      <c r="N163" s="65">
        <f>SUM(N164:N167)</f>
        <v>51350000000</v>
      </c>
      <c r="O163" s="58"/>
      <c r="P163" s="60"/>
      <c r="Q163" s="58"/>
      <c r="R163" s="37"/>
      <c r="S163" s="37"/>
      <c r="T163" s="37"/>
      <c r="U163" s="37"/>
      <c r="V163" s="37"/>
      <c r="W163" s="37"/>
    </row>
    <row r="164" spans="1:23" s="46" customFormat="1" ht="22.5">
      <c r="A164" s="47"/>
      <c r="B164" s="47"/>
      <c r="C164" s="47"/>
      <c r="D164" s="47"/>
      <c r="E164" s="47"/>
      <c r="F164" s="47"/>
      <c r="G164" s="50" t="s">
        <v>231</v>
      </c>
      <c r="H164" s="50" t="s">
        <v>225</v>
      </c>
      <c r="I164" s="66" t="s">
        <v>263</v>
      </c>
      <c r="J164" s="77"/>
      <c r="K164" s="67"/>
      <c r="L164" s="66"/>
      <c r="M164" s="51" t="s">
        <v>236</v>
      </c>
      <c r="N164" s="64">
        <v>450000000</v>
      </c>
      <c r="O164" s="50"/>
      <c r="P164" s="49"/>
      <c r="Q164" s="50"/>
      <c r="R164" s="45"/>
      <c r="S164" s="45"/>
      <c r="T164" s="45"/>
      <c r="U164" s="45"/>
      <c r="V164" s="45"/>
      <c r="W164" s="45"/>
    </row>
    <row r="165" spans="1:23" s="46" customFormat="1" ht="22.5">
      <c r="A165" s="47"/>
      <c r="B165" s="47"/>
      <c r="C165" s="47"/>
      <c r="D165" s="47"/>
      <c r="E165" s="47"/>
      <c r="F165" s="47"/>
      <c r="G165" s="50" t="s">
        <v>232</v>
      </c>
      <c r="H165" s="50" t="s">
        <v>175</v>
      </c>
      <c r="I165" s="66" t="s">
        <v>263</v>
      </c>
      <c r="J165" s="77"/>
      <c r="K165" s="67"/>
      <c r="L165" s="66"/>
      <c r="M165" s="51" t="s">
        <v>236</v>
      </c>
      <c r="N165" s="64">
        <v>450000000</v>
      </c>
      <c r="O165" s="50"/>
      <c r="P165" s="49"/>
      <c r="Q165" s="50"/>
      <c r="R165" s="45"/>
      <c r="S165" s="45"/>
      <c r="T165" s="45"/>
      <c r="U165" s="45"/>
      <c r="V165" s="45"/>
      <c r="W165" s="45"/>
    </row>
    <row r="166" spans="1:23" s="46" customFormat="1" ht="22.5">
      <c r="A166" s="47"/>
      <c r="B166" s="47"/>
      <c r="C166" s="47"/>
      <c r="D166" s="47"/>
      <c r="E166" s="47"/>
      <c r="F166" s="47"/>
      <c r="G166" s="50" t="s">
        <v>233</v>
      </c>
      <c r="H166" s="50" t="s">
        <v>176</v>
      </c>
      <c r="I166" s="66" t="s">
        <v>263</v>
      </c>
      <c r="J166" s="77"/>
      <c r="K166" s="67"/>
      <c r="L166" s="66"/>
      <c r="M166" s="51" t="s">
        <v>236</v>
      </c>
      <c r="N166" s="64">
        <v>450000000</v>
      </c>
      <c r="O166" s="50"/>
      <c r="P166" s="49"/>
      <c r="Q166" s="50"/>
      <c r="R166" s="45"/>
      <c r="S166" s="45"/>
      <c r="T166" s="45"/>
      <c r="U166" s="45"/>
      <c r="V166" s="45"/>
      <c r="W166" s="45"/>
    </row>
    <row r="167" spans="1:23" s="46" customFormat="1" ht="22.5">
      <c r="A167" s="47"/>
      <c r="B167" s="47"/>
      <c r="C167" s="47"/>
      <c r="D167" s="47"/>
      <c r="E167" s="47"/>
      <c r="F167" s="47"/>
      <c r="G167" s="50"/>
      <c r="H167" s="50" t="s">
        <v>226</v>
      </c>
      <c r="I167" s="66" t="s">
        <v>264</v>
      </c>
      <c r="J167" s="77"/>
      <c r="K167" s="67"/>
      <c r="L167" s="66"/>
      <c r="M167" s="51" t="s">
        <v>237</v>
      </c>
      <c r="N167" s="64">
        <v>50000000000</v>
      </c>
      <c r="O167" s="50"/>
      <c r="P167" s="49"/>
      <c r="Q167" s="50"/>
      <c r="R167" s="45"/>
      <c r="S167" s="45"/>
      <c r="T167" s="45"/>
      <c r="U167" s="45"/>
      <c r="V167" s="45"/>
      <c r="W167" s="45"/>
    </row>
    <row r="168" spans="1:23" s="46" customFormat="1">
      <c r="A168" s="47"/>
      <c r="B168" s="47"/>
      <c r="C168" s="47"/>
      <c r="D168" s="47"/>
      <c r="E168" s="47"/>
      <c r="F168" s="47"/>
      <c r="G168" s="50"/>
      <c r="H168" s="66"/>
      <c r="I168" s="66"/>
      <c r="J168" s="77"/>
      <c r="K168" s="67"/>
      <c r="L168" s="66"/>
      <c r="M168" s="77"/>
      <c r="N168" s="68"/>
      <c r="O168" s="50"/>
      <c r="P168" s="49"/>
      <c r="Q168" s="50"/>
      <c r="R168" s="45"/>
      <c r="S168" s="45"/>
      <c r="T168" s="45"/>
      <c r="U168" s="45"/>
      <c r="V168" s="45"/>
      <c r="W168" s="45"/>
    </row>
    <row r="169" spans="1:23" s="38" customFormat="1" ht="31.5">
      <c r="A169" s="56"/>
      <c r="B169" s="56"/>
      <c r="C169" s="56"/>
      <c r="D169" s="56"/>
      <c r="E169" s="56"/>
      <c r="F169" s="56"/>
      <c r="G169" s="58" t="s">
        <v>268</v>
      </c>
      <c r="H169" s="58" t="s">
        <v>265</v>
      </c>
      <c r="I169" s="95"/>
      <c r="J169" s="97"/>
      <c r="K169" s="96"/>
      <c r="L169" s="95"/>
      <c r="M169" s="97"/>
      <c r="N169" s="65">
        <f>SUM(N170:N171)</f>
        <v>600000000</v>
      </c>
      <c r="O169" s="58"/>
      <c r="P169" s="60"/>
      <c r="Q169" s="58"/>
      <c r="R169" s="37"/>
      <c r="S169" s="37"/>
      <c r="T169" s="37"/>
      <c r="U169" s="37"/>
      <c r="V169" s="37"/>
      <c r="W169" s="37"/>
    </row>
    <row r="170" spans="1:23" s="46" customFormat="1" ht="33.75">
      <c r="A170" s="47"/>
      <c r="B170" s="47"/>
      <c r="C170" s="47"/>
      <c r="D170" s="47"/>
      <c r="E170" s="47"/>
      <c r="F170" s="47"/>
      <c r="G170" s="50"/>
      <c r="H170" s="50" t="s">
        <v>266</v>
      </c>
      <c r="I170" s="66" t="s">
        <v>300</v>
      </c>
      <c r="J170" s="77"/>
      <c r="K170" s="67"/>
      <c r="L170" s="66"/>
      <c r="M170" s="77"/>
      <c r="N170" s="64">
        <v>300000000</v>
      </c>
      <c r="O170" s="50"/>
      <c r="P170" s="49"/>
      <c r="Q170" s="50"/>
      <c r="R170" s="45"/>
      <c r="S170" s="45"/>
      <c r="T170" s="45"/>
      <c r="U170" s="45"/>
      <c r="V170" s="45"/>
      <c r="W170" s="45"/>
    </row>
    <row r="171" spans="1:23" s="46" customFormat="1" ht="56.25">
      <c r="A171" s="47"/>
      <c r="B171" s="47"/>
      <c r="C171" s="47"/>
      <c r="D171" s="47"/>
      <c r="E171" s="47"/>
      <c r="F171" s="47"/>
      <c r="G171" s="50"/>
      <c r="H171" s="50" t="s">
        <v>267</v>
      </c>
      <c r="I171" s="66" t="s">
        <v>301</v>
      </c>
      <c r="J171" s="77"/>
      <c r="K171" s="67"/>
      <c r="L171" s="66"/>
      <c r="M171" s="77"/>
      <c r="N171" s="64">
        <v>300000000</v>
      </c>
      <c r="O171" s="50"/>
      <c r="P171" s="49"/>
      <c r="Q171" s="50"/>
      <c r="R171" s="45"/>
      <c r="S171" s="45"/>
      <c r="T171" s="45"/>
      <c r="U171" s="45"/>
      <c r="V171" s="45"/>
      <c r="W171" s="45"/>
    </row>
    <row r="172" spans="1:23" s="46" customFormat="1">
      <c r="A172" s="47"/>
      <c r="B172" s="47"/>
      <c r="C172" s="47"/>
      <c r="D172" s="47"/>
      <c r="E172" s="47"/>
      <c r="F172" s="47"/>
      <c r="G172" s="50"/>
      <c r="H172" s="66"/>
      <c r="I172" s="66"/>
      <c r="J172" s="77"/>
      <c r="K172" s="67"/>
      <c r="L172" s="66"/>
      <c r="M172" s="77"/>
      <c r="N172" s="68"/>
      <c r="O172" s="50"/>
      <c r="P172" s="49"/>
      <c r="Q172" s="50"/>
      <c r="R172" s="45"/>
      <c r="S172" s="45"/>
      <c r="T172" s="45"/>
      <c r="U172" s="45"/>
      <c r="V172" s="45"/>
      <c r="W172" s="45"/>
    </row>
    <row r="173" spans="1:23" s="38" customFormat="1" ht="21">
      <c r="A173" s="56"/>
      <c r="B173" s="56"/>
      <c r="C173" s="56"/>
      <c r="D173" s="56"/>
      <c r="E173" s="56"/>
      <c r="F173" s="56"/>
      <c r="G173" s="58" t="s">
        <v>277</v>
      </c>
      <c r="H173" s="58" t="s">
        <v>271</v>
      </c>
      <c r="I173" s="58"/>
      <c r="J173" s="100"/>
      <c r="K173" s="59"/>
      <c r="L173" s="58"/>
      <c r="M173" s="100"/>
      <c r="N173" s="65">
        <f>SUM(N174)</f>
        <v>660000000</v>
      </c>
      <c r="O173" s="58"/>
      <c r="P173" s="60"/>
      <c r="Q173" s="58"/>
      <c r="R173" s="37"/>
      <c r="S173" s="37"/>
      <c r="T173" s="37"/>
      <c r="U173" s="37"/>
      <c r="V173" s="37"/>
      <c r="W173" s="37"/>
    </row>
    <row r="174" spans="1:23" s="38" customFormat="1" ht="45">
      <c r="A174" s="56"/>
      <c r="B174" s="56"/>
      <c r="C174" s="56"/>
      <c r="D174" s="56"/>
      <c r="E174" s="56"/>
      <c r="F174" s="56"/>
      <c r="G174" s="50" t="s">
        <v>278</v>
      </c>
      <c r="H174" s="50" t="s">
        <v>274</v>
      </c>
      <c r="I174" s="66" t="s">
        <v>281</v>
      </c>
      <c r="J174" s="100"/>
      <c r="K174" s="59"/>
      <c r="L174" s="58"/>
      <c r="M174" s="51" t="s">
        <v>308</v>
      </c>
      <c r="N174" s="64">
        <v>660000000</v>
      </c>
      <c r="O174" s="58"/>
      <c r="P174" s="60"/>
      <c r="Q174" s="58"/>
      <c r="R174" s="37"/>
      <c r="S174" s="37"/>
      <c r="T174" s="37"/>
      <c r="U174" s="37"/>
      <c r="V174" s="37"/>
      <c r="W174" s="37"/>
    </row>
    <row r="175" spans="1:23" s="46" customFormat="1">
      <c r="A175" s="47"/>
      <c r="B175" s="47"/>
      <c r="C175" s="47"/>
      <c r="D175" s="47"/>
      <c r="E175" s="47"/>
      <c r="F175" s="47"/>
      <c r="G175" s="50"/>
      <c r="H175" s="66"/>
      <c r="I175" s="66"/>
      <c r="J175" s="77"/>
      <c r="K175" s="67"/>
      <c r="L175" s="66"/>
      <c r="M175" s="77"/>
      <c r="N175" s="68"/>
      <c r="O175" s="50"/>
      <c r="P175" s="49"/>
      <c r="Q175" s="50"/>
      <c r="R175" s="45"/>
      <c r="S175" s="45"/>
      <c r="T175" s="45"/>
      <c r="U175" s="45"/>
      <c r="V175" s="45"/>
      <c r="W175" s="45"/>
    </row>
    <row r="176" spans="1:23" s="38" customFormat="1" ht="21">
      <c r="A176" s="56"/>
      <c r="B176" s="56"/>
      <c r="C176" s="56"/>
      <c r="D176" s="56"/>
      <c r="E176" s="56"/>
      <c r="F176" s="56"/>
      <c r="G176" s="58" t="s">
        <v>277</v>
      </c>
      <c r="H176" s="58" t="s">
        <v>272</v>
      </c>
      <c r="I176" s="95"/>
      <c r="J176" s="100"/>
      <c r="K176" s="59"/>
      <c r="L176" s="58"/>
      <c r="M176" s="100"/>
      <c r="N176" s="65">
        <f>SUM(N177)</f>
        <v>110000000</v>
      </c>
      <c r="O176" s="58"/>
      <c r="P176" s="60"/>
      <c r="Q176" s="58"/>
      <c r="R176" s="37"/>
      <c r="S176" s="37"/>
      <c r="T176" s="37"/>
      <c r="U176" s="37"/>
      <c r="V176" s="37"/>
      <c r="W176" s="37"/>
    </row>
    <row r="177" spans="1:23" s="46" customFormat="1" ht="33.75">
      <c r="A177" s="47"/>
      <c r="B177" s="47"/>
      <c r="C177" s="47"/>
      <c r="D177" s="47"/>
      <c r="E177" s="47"/>
      <c r="F177" s="47"/>
      <c r="G177" s="50" t="s">
        <v>278</v>
      </c>
      <c r="H177" s="50" t="s">
        <v>275</v>
      </c>
      <c r="I177" s="66" t="s">
        <v>282</v>
      </c>
      <c r="J177" s="77"/>
      <c r="K177" s="67"/>
      <c r="L177" s="66"/>
      <c r="M177" s="51" t="s">
        <v>307</v>
      </c>
      <c r="N177" s="64">
        <v>110000000</v>
      </c>
      <c r="O177" s="50"/>
      <c r="P177" s="49"/>
      <c r="Q177" s="50"/>
      <c r="R177" s="45"/>
      <c r="S177" s="45"/>
      <c r="T177" s="45"/>
      <c r="U177" s="45"/>
      <c r="V177" s="45"/>
      <c r="W177" s="45"/>
    </row>
    <row r="178" spans="1:23" s="46" customFormat="1">
      <c r="A178" s="47"/>
      <c r="B178" s="47"/>
      <c r="C178" s="47"/>
      <c r="D178" s="47"/>
      <c r="E178" s="47"/>
      <c r="F178" s="47"/>
      <c r="G178" s="50"/>
      <c r="H178" s="66"/>
      <c r="I178" s="66"/>
      <c r="J178" s="77"/>
      <c r="K178" s="67"/>
      <c r="L178" s="66"/>
      <c r="M178" s="77"/>
      <c r="N178" s="68"/>
      <c r="O178" s="50"/>
      <c r="P178" s="49"/>
      <c r="Q178" s="50"/>
      <c r="R178" s="45"/>
      <c r="S178" s="45"/>
      <c r="T178" s="45"/>
      <c r="U178" s="45"/>
      <c r="V178" s="45"/>
      <c r="W178" s="45"/>
    </row>
    <row r="179" spans="1:23" s="38" customFormat="1" ht="21">
      <c r="A179" s="56"/>
      <c r="B179" s="56"/>
      <c r="C179" s="56"/>
      <c r="D179" s="56"/>
      <c r="E179" s="56"/>
      <c r="F179" s="56"/>
      <c r="G179" s="58" t="s">
        <v>279</v>
      </c>
      <c r="H179" s="58" t="s">
        <v>273</v>
      </c>
      <c r="I179" s="95"/>
      <c r="J179" s="100"/>
      <c r="K179" s="59"/>
      <c r="L179" s="58"/>
      <c r="M179" s="100"/>
      <c r="N179" s="65">
        <f>SUM(N180)</f>
        <v>55000000</v>
      </c>
      <c r="O179" s="58"/>
      <c r="P179" s="60"/>
      <c r="Q179" s="58"/>
      <c r="R179" s="37"/>
      <c r="S179" s="37"/>
      <c r="T179" s="37"/>
      <c r="U179" s="37"/>
      <c r="V179" s="37"/>
      <c r="W179" s="37"/>
    </row>
    <row r="180" spans="1:23" s="46" customFormat="1" ht="63.75">
      <c r="A180" s="47"/>
      <c r="B180" s="47"/>
      <c r="C180" s="47"/>
      <c r="D180" s="47"/>
      <c r="E180" s="47"/>
      <c r="F180" s="47"/>
      <c r="G180" s="50" t="s">
        <v>280</v>
      </c>
      <c r="H180" s="50" t="s">
        <v>276</v>
      </c>
      <c r="I180" s="104" t="s">
        <v>283</v>
      </c>
      <c r="J180" s="51"/>
      <c r="K180" s="55"/>
      <c r="L180" s="50"/>
      <c r="M180" s="51" t="s">
        <v>177</v>
      </c>
      <c r="N180" s="64">
        <v>55000000</v>
      </c>
      <c r="O180" s="50"/>
      <c r="P180" s="49"/>
      <c r="Q180" s="50"/>
      <c r="R180" s="45"/>
      <c r="S180" s="45"/>
      <c r="T180" s="45"/>
      <c r="U180" s="45"/>
      <c r="V180" s="45"/>
      <c r="W180" s="45"/>
    </row>
    <row r="181" spans="1:23" s="46" customFormat="1">
      <c r="A181" s="47"/>
      <c r="B181" s="47"/>
      <c r="C181" s="47"/>
      <c r="D181" s="47"/>
      <c r="E181" s="47"/>
      <c r="F181" s="47"/>
      <c r="G181" s="50"/>
      <c r="H181" s="50"/>
      <c r="I181" s="104"/>
      <c r="J181" s="51"/>
      <c r="K181" s="55"/>
      <c r="L181" s="50"/>
      <c r="M181" s="51"/>
      <c r="N181" s="64"/>
      <c r="O181" s="50"/>
      <c r="P181" s="49"/>
      <c r="Q181" s="50"/>
      <c r="R181" s="45"/>
      <c r="S181" s="45"/>
      <c r="T181" s="45"/>
      <c r="U181" s="45"/>
      <c r="V181" s="45"/>
      <c r="W181" s="45"/>
    </row>
    <row r="182" spans="1:23" s="46" customFormat="1">
      <c r="A182" s="47"/>
      <c r="B182" s="47"/>
      <c r="C182" s="47"/>
      <c r="D182" s="47"/>
      <c r="E182" s="47"/>
      <c r="F182" s="47"/>
      <c r="G182" s="50"/>
      <c r="H182" s="50"/>
      <c r="I182" s="104"/>
      <c r="J182" s="51"/>
      <c r="K182" s="55"/>
      <c r="L182" s="50"/>
      <c r="M182" s="51"/>
      <c r="N182" s="64"/>
      <c r="O182" s="50"/>
      <c r="P182" s="49"/>
      <c r="Q182" s="50"/>
      <c r="R182" s="45"/>
      <c r="S182" s="45"/>
      <c r="T182" s="45"/>
      <c r="U182" s="45"/>
      <c r="V182" s="45"/>
      <c r="W182" s="45"/>
    </row>
    <row r="183" spans="1:23" s="46" customFormat="1">
      <c r="A183" s="47"/>
      <c r="B183" s="47"/>
      <c r="C183" s="47"/>
      <c r="D183" s="47"/>
      <c r="E183" s="47"/>
      <c r="F183" s="47"/>
      <c r="G183" s="50"/>
      <c r="H183" s="50"/>
      <c r="I183" s="104"/>
      <c r="J183" s="51"/>
      <c r="K183" s="55"/>
      <c r="L183" s="50"/>
      <c r="M183" s="51"/>
      <c r="N183" s="64"/>
      <c r="O183" s="50"/>
      <c r="P183" s="49"/>
      <c r="Q183" s="50"/>
      <c r="R183" s="45"/>
      <c r="S183" s="45"/>
      <c r="T183" s="45"/>
      <c r="U183" s="45"/>
      <c r="V183" s="45"/>
      <c r="W183" s="45"/>
    </row>
    <row r="184" spans="1:23" s="46" customFormat="1">
      <c r="A184" s="47"/>
      <c r="B184" s="47"/>
      <c r="C184" s="47"/>
      <c r="D184" s="47"/>
      <c r="E184" s="47"/>
      <c r="F184" s="47"/>
      <c r="G184" s="50"/>
      <c r="H184" s="50"/>
      <c r="I184" s="50"/>
      <c r="J184" s="51"/>
      <c r="K184" s="55"/>
      <c r="L184" s="50"/>
      <c r="M184" s="51"/>
      <c r="N184" s="64"/>
      <c r="O184" s="50"/>
      <c r="P184" s="49"/>
      <c r="Q184" s="50"/>
      <c r="R184" s="45"/>
      <c r="S184" s="45"/>
      <c r="T184" s="45"/>
      <c r="U184" s="45"/>
      <c r="V184" s="45"/>
      <c r="W184" s="45"/>
    </row>
    <row r="185" spans="1:23" s="38" customFormat="1" ht="22.5">
      <c r="A185" s="56"/>
      <c r="B185" s="56"/>
      <c r="C185" s="56"/>
      <c r="D185" s="56"/>
      <c r="E185" s="56"/>
      <c r="F185" s="56"/>
      <c r="G185" s="58"/>
      <c r="H185" s="58" t="s">
        <v>269</v>
      </c>
      <c r="I185" s="95" t="s">
        <v>289</v>
      </c>
      <c r="J185" s="100"/>
      <c r="K185" s="59"/>
      <c r="L185" s="58"/>
      <c r="M185" s="100"/>
      <c r="N185" s="65">
        <f>SUM(N186:N195)</f>
        <v>3000000000</v>
      </c>
      <c r="O185" s="58"/>
      <c r="P185" s="60"/>
      <c r="Q185" s="58"/>
      <c r="R185" s="37"/>
      <c r="S185" s="37"/>
      <c r="T185" s="37"/>
      <c r="U185" s="37"/>
      <c r="V185" s="37"/>
      <c r="W185" s="37"/>
    </row>
    <row r="186" spans="1:23" s="46" customFormat="1" ht="22.5">
      <c r="A186" s="47"/>
      <c r="B186" s="47"/>
      <c r="C186" s="47"/>
      <c r="D186" s="47"/>
      <c r="E186" s="47"/>
      <c r="F186" s="47"/>
      <c r="G186" s="50"/>
      <c r="H186" s="50" t="s">
        <v>325</v>
      </c>
      <c r="I186" s="66" t="s">
        <v>339</v>
      </c>
      <c r="J186" s="51"/>
      <c r="K186" s="55"/>
      <c r="L186" s="50"/>
      <c r="M186" s="51" t="s">
        <v>332</v>
      </c>
      <c r="N186" s="64">
        <v>350000000</v>
      </c>
      <c r="O186" s="50"/>
      <c r="P186" s="49"/>
      <c r="Q186" s="50"/>
      <c r="R186" s="45"/>
      <c r="S186" s="45"/>
      <c r="T186" s="45"/>
      <c r="U186" s="45"/>
      <c r="V186" s="45"/>
      <c r="W186" s="45"/>
    </row>
    <row r="187" spans="1:23" s="46" customFormat="1" ht="33.75">
      <c r="A187" s="47"/>
      <c r="B187" s="47"/>
      <c r="C187" s="47"/>
      <c r="D187" s="47"/>
      <c r="E187" s="47"/>
      <c r="F187" s="47"/>
      <c r="G187" s="50"/>
      <c r="H187" s="50" t="s">
        <v>326</v>
      </c>
      <c r="I187" s="66" t="s">
        <v>340</v>
      </c>
      <c r="J187" s="51"/>
      <c r="K187" s="55"/>
      <c r="L187" s="50"/>
      <c r="M187" s="51" t="s">
        <v>307</v>
      </c>
      <c r="N187" s="64">
        <v>300000000</v>
      </c>
      <c r="O187" s="50"/>
      <c r="P187" s="49"/>
      <c r="Q187" s="50"/>
      <c r="R187" s="45"/>
      <c r="S187" s="45"/>
      <c r="T187" s="45"/>
      <c r="U187" s="45"/>
      <c r="V187" s="45"/>
      <c r="W187" s="45"/>
    </row>
    <row r="188" spans="1:23" s="46" customFormat="1" ht="22.5">
      <c r="A188" s="47"/>
      <c r="B188" s="47"/>
      <c r="C188" s="47"/>
      <c r="D188" s="47"/>
      <c r="E188" s="47"/>
      <c r="F188" s="47"/>
      <c r="G188" s="50"/>
      <c r="H188" s="50" t="s">
        <v>270</v>
      </c>
      <c r="I188" s="66" t="s">
        <v>286</v>
      </c>
      <c r="J188" s="102"/>
      <c r="K188" s="71"/>
      <c r="L188" s="70"/>
      <c r="M188" s="102" t="s">
        <v>296</v>
      </c>
      <c r="N188" s="64">
        <v>300000000</v>
      </c>
      <c r="O188" s="50"/>
      <c r="P188" s="49"/>
      <c r="Q188" s="50"/>
      <c r="R188" s="45"/>
      <c r="S188" s="45"/>
      <c r="T188" s="45"/>
      <c r="U188" s="45"/>
      <c r="V188" s="45"/>
      <c r="W188" s="45"/>
    </row>
    <row r="189" spans="1:23" s="46" customFormat="1" ht="33.75">
      <c r="A189" s="47"/>
      <c r="B189" s="47"/>
      <c r="C189" s="47"/>
      <c r="D189" s="47"/>
      <c r="E189" s="47"/>
      <c r="F189" s="47"/>
      <c r="G189" s="50"/>
      <c r="H189" s="50" t="s">
        <v>328</v>
      </c>
      <c r="I189" s="66" t="s">
        <v>288</v>
      </c>
      <c r="J189" s="51"/>
      <c r="K189" s="55"/>
      <c r="L189" s="50"/>
      <c r="M189" s="51" t="s">
        <v>298</v>
      </c>
      <c r="N189" s="64">
        <v>250000000</v>
      </c>
      <c r="O189" s="50"/>
      <c r="P189" s="49"/>
      <c r="Q189" s="50"/>
      <c r="R189" s="45"/>
      <c r="S189" s="45"/>
      <c r="T189" s="45"/>
      <c r="U189" s="45"/>
      <c r="V189" s="45"/>
      <c r="W189" s="45"/>
    </row>
    <row r="190" spans="1:23" s="46" customFormat="1" ht="22.5">
      <c r="A190" s="47"/>
      <c r="B190" s="47"/>
      <c r="C190" s="47"/>
      <c r="D190" s="47"/>
      <c r="E190" s="47"/>
      <c r="F190" s="47"/>
      <c r="G190" s="50"/>
      <c r="H190" s="50" t="s">
        <v>327</v>
      </c>
      <c r="I190" s="66" t="s">
        <v>338</v>
      </c>
      <c r="J190" s="51"/>
      <c r="K190" s="55"/>
      <c r="L190" s="50"/>
      <c r="M190" s="51" t="s">
        <v>177</v>
      </c>
      <c r="N190" s="64">
        <v>300000000</v>
      </c>
      <c r="O190" s="50"/>
      <c r="P190" s="49"/>
      <c r="Q190" s="50"/>
      <c r="R190" s="45"/>
      <c r="S190" s="45"/>
      <c r="T190" s="45"/>
      <c r="U190" s="45"/>
      <c r="V190" s="45"/>
      <c r="W190" s="45"/>
    </row>
    <row r="191" spans="1:23" s="46" customFormat="1" ht="33.75">
      <c r="A191" s="47"/>
      <c r="B191" s="47"/>
      <c r="C191" s="47"/>
      <c r="D191" s="47"/>
      <c r="E191" s="47"/>
      <c r="F191" s="47"/>
      <c r="G191" s="50"/>
      <c r="H191" s="50" t="s">
        <v>285</v>
      </c>
      <c r="I191" s="66" t="s">
        <v>288</v>
      </c>
      <c r="J191" s="51"/>
      <c r="K191" s="55"/>
      <c r="L191" s="50"/>
      <c r="M191" s="51" t="s">
        <v>333</v>
      </c>
      <c r="N191" s="64">
        <v>250000000</v>
      </c>
      <c r="O191" s="50"/>
      <c r="P191" s="49"/>
      <c r="Q191" s="50"/>
      <c r="R191" s="45"/>
      <c r="S191" s="45"/>
      <c r="T191" s="45"/>
      <c r="U191" s="45"/>
      <c r="V191" s="45"/>
      <c r="W191" s="45"/>
    </row>
    <row r="192" spans="1:23" s="46" customFormat="1" ht="22.5">
      <c r="A192" s="47"/>
      <c r="B192" s="47"/>
      <c r="C192" s="47"/>
      <c r="D192" s="47"/>
      <c r="E192" s="47"/>
      <c r="F192" s="47"/>
      <c r="G192" s="50"/>
      <c r="H192" s="50" t="s">
        <v>284</v>
      </c>
      <c r="I192" s="66" t="s">
        <v>287</v>
      </c>
      <c r="J192" s="51"/>
      <c r="K192" s="55"/>
      <c r="L192" s="50"/>
      <c r="M192" s="51" t="s">
        <v>178</v>
      </c>
      <c r="N192" s="64">
        <v>300000000</v>
      </c>
      <c r="O192" s="50"/>
      <c r="P192" s="49"/>
      <c r="Q192" s="50"/>
      <c r="R192" s="45"/>
      <c r="S192" s="45"/>
      <c r="T192" s="45"/>
      <c r="U192" s="45"/>
      <c r="V192" s="45"/>
      <c r="W192" s="45"/>
    </row>
    <row r="193" spans="1:23" s="46" customFormat="1" ht="33.75">
      <c r="A193" s="47"/>
      <c r="B193" s="47"/>
      <c r="C193" s="47"/>
      <c r="D193" s="47"/>
      <c r="E193" s="47"/>
      <c r="F193" s="47"/>
      <c r="G193" s="50"/>
      <c r="H193" s="50" t="s">
        <v>329</v>
      </c>
      <c r="I193" s="66" t="s">
        <v>337</v>
      </c>
      <c r="J193" s="51"/>
      <c r="K193" s="55"/>
      <c r="L193" s="50"/>
      <c r="M193" s="51" t="s">
        <v>307</v>
      </c>
      <c r="N193" s="64">
        <v>250000000</v>
      </c>
      <c r="O193" s="50"/>
      <c r="P193" s="49"/>
      <c r="Q193" s="50"/>
      <c r="R193" s="45"/>
      <c r="S193" s="45"/>
      <c r="T193" s="45"/>
      <c r="U193" s="45"/>
      <c r="V193" s="45"/>
      <c r="W193" s="45"/>
    </row>
    <row r="194" spans="1:23" s="46" customFormat="1" ht="22.5">
      <c r="A194" s="47"/>
      <c r="B194" s="47"/>
      <c r="C194" s="47"/>
      <c r="D194" s="47"/>
      <c r="E194" s="47"/>
      <c r="F194" s="47"/>
      <c r="G194" s="50"/>
      <c r="H194" s="50" t="s">
        <v>330</v>
      </c>
      <c r="I194" s="66" t="s">
        <v>336</v>
      </c>
      <c r="J194" s="51"/>
      <c r="K194" s="55"/>
      <c r="L194" s="50"/>
      <c r="M194" s="51" t="s">
        <v>177</v>
      </c>
      <c r="N194" s="64">
        <v>350000000</v>
      </c>
      <c r="O194" s="50"/>
      <c r="P194" s="49"/>
      <c r="Q194" s="50"/>
      <c r="R194" s="45"/>
      <c r="S194" s="45"/>
      <c r="T194" s="45"/>
      <c r="U194" s="45"/>
      <c r="V194" s="45"/>
      <c r="W194" s="45"/>
    </row>
    <row r="195" spans="1:23" s="46" customFormat="1" ht="45">
      <c r="A195" s="47"/>
      <c r="B195" s="47"/>
      <c r="C195" s="47"/>
      <c r="D195" s="47"/>
      <c r="E195" s="47"/>
      <c r="F195" s="47"/>
      <c r="G195" s="50"/>
      <c r="H195" s="50" t="s">
        <v>331</v>
      </c>
      <c r="I195" s="66" t="s">
        <v>335</v>
      </c>
      <c r="J195" s="51"/>
      <c r="K195" s="55"/>
      <c r="L195" s="50"/>
      <c r="M195" s="51" t="s">
        <v>334</v>
      </c>
      <c r="N195" s="64">
        <v>350000000</v>
      </c>
      <c r="O195" s="50"/>
      <c r="P195" s="49"/>
      <c r="Q195" s="50"/>
      <c r="R195" s="45"/>
      <c r="S195" s="45"/>
      <c r="T195" s="45"/>
      <c r="U195" s="45"/>
      <c r="V195" s="45"/>
      <c r="W195" s="45"/>
    </row>
    <row r="196" spans="1:23" s="46" customFormat="1" ht="15.75">
      <c r="A196" s="47"/>
      <c r="B196" s="47"/>
      <c r="C196" s="47"/>
      <c r="D196" s="47"/>
      <c r="E196" s="47"/>
      <c r="F196" s="47"/>
      <c r="G196" s="50"/>
      <c r="H196" s="103"/>
      <c r="I196" s="66"/>
      <c r="J196" s="51"/>
      <c r="K196" s="55"/>
      <c r="L196" s="50"/>
      <c r="M196" s="51"/>
      <c r="N196" s="64"/>
      <c r="O196" s="50"/>
      <c r="P196" s="49"/>
      <c r="Q196" s="50"/>
      <c r="R196" s="45"/>
      <c r="S196" s="45"/>
      <c r="T196" s="45"/>
      <c r="U196" s="45"/>
      <c r="V196" s="45"/>
      <c r="W196" s="45"/>
    </row>
    <row r="197" spans="1:23" s="75" customFormat="1" ht="22.5">
      <c r="A197" s="69"/>
      <c r="B197" s="69"/>
      <c r="C197" s="69"/>
      <c r="D197" s="69"/>
      <c r="E197" s="69"/>
      <c r="F197" s="69"/>
      <c r="G197" s="70"/>
      <c r="H197" s="58" t="s">
        <v>290</v>
      </c>
      <c r="I197" s="95" t="s">
        <v>293</v>
      </c>
      <c r="J197" s="102"/>
      <c r="K197" s="71"/>
      <c r="L197" s="70"/>
      <c r="M197" s="102"/>
      <c r="N197" s="72">
        <f>SUM(N198:N200)</f>
        <v>829580000</v>
      </c>
      <c r="O197" s="70"/>
      <c r="P197" s="73"/>
      <c r="Q197" s="70"/>
      <c r="R197" s="74"/>
      <c r="S197" s="74"/>
      <c r="T197" s="74"/>
      <c r="U197" s="74"/>
      <c r="V197" s="74"/>
      <c r="W197" s="74"/>
    </row>
    <row r="198" spans="1:23" s="46" customFormat="1" ht="22.5">
      <c r="A198" s="47"/>
      <c r="B198" s="47"/>
      <c r="C198" s="47"/>
      <c r="D198" s="47"/>
      <c r="E198" s="47"/>
      <c r="F198" s="47"/>
      <c r="G198" s="50"/>
      <c r="H198" s="50" t="s">
        <v>291</v>
      </c>
      <c r="I198" s="66" t="s">
        <v>294</v>
      </c>
      <c r="J198" s="51"/>
      <c r="K198" s="55"/>
      <c r="L198" s="50"/>
      <c r="M198" s="51" t="s">
        <v>297</v>
      </c>
      <c r="N198" s="64">
        <v>200000000</v>
      </c>
      <c r="O198" s="50"/>
      <c r="P198" s="49"/>
      <c r="Q198" s="50"/>
      <c r="R198" s="45"/>
      <c r="S198" s="45"/>
      <c r="T198" s="45"/>
      <c r="U198" s="45"/>
      <c r="V198" s="45"/>
      <c r="W198" s="45"/>
    </row>
    <row r="199" spans="1:23" s="46" customFormat="1" ht="56.25">
      <c r="A199" s="47"/>
      <c r="B199" s="47"/>
      <c r="C199" s="47"/>
      <c r="D199" s="47"/>
      <c r="E199" s="47"/>
      <c r="F199" s="47"/>
      <c r="G199" s="50"/>
      <c r="H199" s="50" t="s">
        <v>343</v>
      </c>
      <c r="I199" s="66" t="s">
        <v>344</v>
      </c>
      <c r="J199" s="51"/>
      <c r="K199" s="55"/>
      <c r="L199" s="50"/>
      <c r="M199" s="51" t="s">
        <v>297</v>
      </c>
      <c r="N199" s="64">
        <v>509580000</v>
      </c>
      <c r="O199" s="50"/>
      <c r="P199" s="49"/>
      <c r="Q199" s="50"/>
      <c r="R199" s="45"/>
      <c r="S199" s="45"/>
      <c r="T199" s="45"/>
      <c r="U199" s="45"/>
      <c r="V199" s="45"/>
      <c r="W199" s="45"/>
    </row>
    <row r="200" spans="1:23" s="46" customFormat="1" ht="33.75">
      <c r="A200" s="47"/>
      <c r="B200" s="47"/>
      <c r="C200" s="47"/>
      <c r="D200" s="47"/>
      <c r="E200" s="47"/>
      <c r="F200" s="47"/>
      <c r="G200" s="50"/>
      <c r="H200" s="50" t="s">
        <v>292</v>
      </c>
      <c r="I200" s="66" t="s">
        <v>295</v>
      </c>
      <c r="J200" s="51"/>
      <c r="K200" s="55"/>
      <c r="L200" s="50"/>
      <c r="M200" s="51" t="s">
        <v>299</v>
      </c>
      <c r="N200" s="64">
        <v>120000000</v>
      </c>
      <c r="O200" s="50"/>
      <c r="P200" s="49"/>
      <c r="Q200" s="50"/>
      <c r="R200" s="45"/>
      <c r="S200" s="45"/>
      <c r="T200" s="45"/>
      <c r="U200" s="45"/>
      <c r="V200" s="45"/>
      <c r="W200" s="45"/>
    </row>
    <row r="201" spans="1:23" s="46" customFormat="1" ht="33.75">
      <c r="A201" s="47"/>
      <c r="B201" s="47"/>
      <c r="C201" s="47"/>
      <c r="D201" s="47"/>
      <c r="E201" s="47"/>
      <c r="F201" s="47"/>
      <c r="G201" s="50"/>
      <c r="H201" s="50" t="s">
        <v>341</v>
      </c>
      <c r="I201" s="50" t="s">
        <v>345</v>
      </c>
      <c r="J201" s="51"/>
      <c r="K201" s="55"/>
      <c r="L201" s="50"/>
      <c r="M201" s="51" t="s">
        <v>342</v>
      </c>
      <c r="N201" s="64">
        <v>427580000</v>
      </c>
      <c r="O201" s="50"/>
      <c r="P201" s="49"/>
      <c r="Q201" s="50"/>
      <c r="R201" s="45"/>
      <c r="S201" s="45"/>
      <c r="T201" s="45"/>
      <c r="U201" s="45"/>
      <c r="V201" s="45"/>
      <c r="W201" s="45"/>
    </row>
    <row r="202" spans="1:23" s="75" customFormat="1">
      <c r="A202" s="69"/>
      <c r="B202" s="69"/>
      <c r="C202" s="69"/>
      <c r="D202" s="69"/>
      <c r="E202" s="69"/>
      <c r="F202" s="69"/>
      <c r="G202" s="70"/>
      <c r="H202" s="70"/>
      <c r="I202" s="70"/>
      <c r="J202" s="102"/>
      <c r="K202" s="71"/>
      <c r="L202" s="70"/>
      <c r="M202" s="102"/>
      <c r="N202" s="72"/>
      <c r="O202" s="70"/>
      <c r="P202" s="73"/>
      <c r="Q202" s="70"/>
      <c r="R202" s="74"/>
      <c r="S202" s="74"/>
      <c r="T202" s="74"/>
      <c r="U202" s="74"/>
      <c r="V202" s="74"/>
      <c r="W202" s="74"/>
    </row>
    <row r="203" spans="1:23" s="46" customFormat="1">
      <c r="A203" s="43"/>
      <c r="B203" s="43"/>
      <c r="C203" s="43" t="s">
        <v>179</v>
      </c>
      <c r="D203" s="43"/>
      <c r="E203" s="43"/>
      <c r="F203" s="43"/>
      <c r="G203" s="50"/>
      <c r="H203" s="50"/>
      <c r="I203" s="51"/>
      <c r="J203" s="52"/>
      <c r="K203" s="52"/>
      <c r="L203" s="52"/>
      <c r="M203" s="52"/>
      <c r="N203" s="108">
        <f>N36+N64+N71+N78+N101+N104+N112+N131+N145+N150+N159+N163+N169+N173+N176+N179+N185+N197</f>
        <v>1813188007143.5999</v>
      </c>
      <c r="O203" s="52"/>
      <c r="P203" s="53"/>
      <c r="Q203" s="51"/>
      <c r="R203" s="45"/>
      <c r="S203" s="45"/>
      <c r="T203" s="45"/>
      <c r="U203" s="45"/>
      <c r="V203" s="45"/>
      <c r="W203" s="45"/>
    </row>
    <row r="204" spans="1:23">
      <c r="A204" s="33" t="s">
        <v>7</v>
      </c>
    </row>
    <row r="205" spans="1:23">
      <c r="A205" s="33" t="s">
        <v>39</v>
      </c>
    </row>
    <row r="206" spans="1:23">
      <c r="A206" s="33" t="s">
        <v>40</v>
      </c>
    </row>
    <row r="207" spans="1:23">
      <c r="A207" s="33" t="s">
        <v>41</v>
      </c>
    </row>
  </sheetData>
  <mergeCells count="14">
    <mergeCell ref="D7:E7"/>
    <mergeCell ref="P7:P8"/>
    <mergeCell ref="A3:A4"/>
    <mergeCell ref="B3:C3"/>
    <mergeCell ref="D3:E3"/>
    <mergeCell ref="G3:G4"/>
    <mergeCell ref="J3:J4"/>
    <mergeCell ref="K3:K4"/>
    <mergeCell ref="E8:E26"/>
    <mergeCell ref="A1:G1"/>
    <mergeCell ref="L3:O3"/>
    <mergeCell ref="P3:Q4"/>
    <mergeCell ref="P5:Q5"/>
    <mergeCell ref="P6:Q6"/>
  </mergeCells>
  <printOptions horizontalCentered="1"/>
  <pageMargins left="0" right="0" top="0" bottom="0.75" header="0.3" footer="0.3"/>
  <pageSetup paperSize="258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F62"/>
  <sheetViews>
    <sheetView view="pageBreakPreview" zoomScaleSheetLayoutView="100" workbookViewId="0">
      <selection activeCell="G4" sqref="G4"/>
    </sheetView>
  </sheetViews>
  <sheetFormatPr defaultRowHeight="15"/>
  <cols>
    <col min="1" max="1" width="7.28515625" style="1" customWidth="1"/>
    <col min="2" max="2" width="34.7109375" style="6" customWidth="1"/>
    <col min="3" max="3" width="54" style="1" customWidth="1"/>
    <col min="4" max="4" width="21" style="1" customWidth="1"/>
    <col min="5" max="16384" width="9.140625" style="1"/>
  </cols>
  <sheetData>
    <row r="5" spans="1:6" ht="17.25" customHeight="1">
      <c r="A5" s="280" t="s">
        <v>1</v>
      </c>
      <c r="B5" s="280"/>
      <c r="C5" s="280"/>
      <c r="D5" s="280"/>
    </row>
    <row r="6" spans="1:6" ht="17.25" customHeight="1">
      <c r="A6" s="280" t="s">
        <v>9</v>
      </c>
      <c r="B6" s="280"/>
      <c r="C6" s="280"/>
      <c r="D6" s="280"/>
    </row>
    <row r="7" spans="1:6" ht="16.5" customHeight="1">
      <c r="A7" s="3"/>
      <c r="B7" s="4"/>
      <c r="C7" s="3"/>
      <c r="D7" s="3"/>
      <c r="F7" s="1" t="s">
        <v>42</v>
      </c>
    </row>
    <row r="8" spans="1:6" ht="16.5" customHeight="1">
      <c r="A8" s="3"/>
      <c r="B8" s="4"/>
      <c r="C8" s="3"/>
      <c r="D8" s="3"/>
    </row>
    <row r="9" spans="1:6" ht="24" customHeight="1">
      <c r="A9" s="275" t="s">
        <v>11</v>
      </c>
      <c r="B9" s="275"/>
      <c r="C9" s="281" t="s">
        <v>12</v>
      </c>
      <c r="D9" s="281"/>
    </row>
    <row r="10" spans="1:6" ht="12.75" customHeight="1" thickBot="1">
      <c r="B10" s="5"/>
    </row>
    <row r="11" spans="1:6" s="2" customFormat="1" ht="24.75" customHeight="1" thickBot="1">
      <c r="A11" s="30" t="s">
        <v>0</v>
      </c>
      <c r="B11" s="282" t="s">
        <v>10</v>
      </c>
      <c r="C11" s="282"/>
      <c r="D11" s="13" t="s">
        <v>2</v>
      </c>
    </row>
    <row r="12" spans="1:6" ht="19.5" customHeight="1" thickTop="1">
      <c r="A12" s="18">
        <v>1</v>
      </c>
      <c r="B12" s="20" t="s">
        <v>16</v>
      </c>
      <c r="C12" s="9"/>
      <c r="D12" s="7"/>
    </row>
    <row r="13" spans="1:6" ht="19.5" customHeight="1">
      <c r="A13" s="18"/>
      <c r="B13" s="20"/>
      <c r="C13" s="9"/>
      <c r="D13" s="7"/>
    </row>
    <row r="14" spans="1:6" ht="19.5" customHeight="1">
      <c r="A14" s="18"/>
      <c r="B14" s="20"/>
      <c r="C14" s="9"/>
      <c r="D14" s="7"/>
    </row>
    <row r="15" spans="1:6" ht="19.5" customHeight="1">
      <c r="A15" s="18"/>
      <c r="B15" s="20"/>
      <c r="C15" s="9"/>
      <c r="D15" s="7"/>
    </row>
    <row r="16" spans="1:6" ht="19.5" customHeight="1">
      <c r="A16" s="18"/>
      <c r="B16" s="11"/>
      <c r="C16" s="9"/>
      <c r="D16" s="7"/>
    </row>
    <row r="17" spans="1:5" ht="19.5" customHeight="1">
      <c r="A17" s="31"/>
      <c r="B17" s="22"/>
      <c r="C17" s="23"/>
      <c r="D17" s="21"/>
      <c r="E17" s="1">
        <f>6*35</f>
        <v>210</v>
      </c>
    </row>
    <row r="18" spans="1:5" ht="19.5" customHeight="1">
      <c r="A18" s="18">
        <v>2</v>
      </c>
      <c r="B18" s="20" t="s">
        <v>13</v>
      </c>
      <c r="C18" s="9"/>
      <c r="D18" s="7"/>
      <c r="E18" s="1">
        <f>E17*200</f>
        <v>42000</v>
      </c>
    </row>
    <row r="19" spans="1:5" ht="19.5" customHeight="1">
      <c r="A19" s="18"/>
      <c r="B19" s="20"/>
      <c r="C19" s="9"/>
      <c r="D19" s="7"/>
    </row>
    <row r="20" spans="1:5" ht="19.5" customHeight="1">
      <c r="A20" s="18"/>
      <c r="B20" s="20"/>
      <c r="C20" s="9"/>
      <c r="D20" s="7"/>
    </row>
    <row r="21" spans="1:5" ht="19.5" customHeight="1">
      <c r="A21" s="18"/>
      <c r="B21" s="20"/>
      <c r="C21" s="9"/>
      <c r="D21" s="7"/>
    </row>
    <row r="22" spans="1:5" ht="19.5" customHeight="1">
      <c r="A22" s="18"/>
      <c r="B22" s="20"/>
      <c r="C22" s="9"/>
      <c r="D22" s="7"/>
    </row>
    <row r="23" spans="1:5" ht="19.5" customHeight="1">
      <c r="A23" s="31"/>
      <c r="B23" s="32"/>
      <c r="C23" s="23"/>
      <c r="D23" s="21"/>
    </row>
    <row r="24" spans="1:5" ht="19.5" customHeight="1">
      <c r="A24" s="18">
        <v>3</v>
      </c>
      <c r="B24" s="20" t="s">
        <v>14</v>
      </c>
      <c r="C24" s="9"/>
      <c r="D24" s="7"/>
    </row>
    <row r="25" spans="1:5" ht="19.5" customHeight="1">
      <c r="A25" s="18"/>
      <c r="B25" s="20"/>
      <c r="C25" s="9"/>
      <c r="D25" s="7"/>
    </row>
    <row r="26" spans="1:5" ht="19.5" customHeight="1">
      <c r="A26" s="18"/>
      <c r="B26" s="20"/>
      <c r="C26" s="9"/>
      <c r="D26" s="7"/>
    </row>
    <row r="27" spans="1:5" ht="19.5" customHeight="1">
      <c r="A27" s="18"/>
      <c r="B27" s="20"/>
      <c r="C27" s="9"/>
      <c r="D27" s="7"/>
    </row>
    <row r="28" spans="1:5" ht="19.5" customHeight="1">
      <c r="A28" s="18"/>
      <c r="B28" s="20"/>
      <c r="C28" s="9"/>
      <c r="D28" s="7"/>
    </row>
    <row r="29" spans="1:5" ht="19.5" customHeight="1">
      <c r="A29" s="18"/>
      <c r="B29" s="32"/>
      <c r="C29" s="9"/>
      <c r="D29" s="7"/>
    </row>
    <row r="30" spans="1:5" ht="19.5" customHeight="1">
      <c r="A30" s="19">
        <v>4</v>
      </c>
      <c r="B30" s="276" t="s">
        <v>17</v>
      </c>
      <c r="C30" s="277"/>
      <c r="D30" s="14"/>
    </row>
    <row r="31" spans="1:5" ht="19.5" customHeight="1">
      <c r="A31" s="18"/>
      <c r="B31" s="278"/>
      <c r="C31" s="279"/>
      <c r="D31" s="7"/>
    </row>
    <row r="32" spans="1:5" ht="19.5" customHeight="1">
      <c r="A32" s="18"/>
      <c r="B32" s="20"/>
      <c r="C32" s="9"/>
      <c r="D32" s="7"/>
    </row>
    <row r="33" spans="1:4" ht="19.5" customHeight="1">
      <c r="A33" s="18"/>
      <c r="B33" s="20"/>
      <c r="C33" s="9"/>
      <c r="D33" s="7"/>
    </row>
    <row r="34" spans="1:4" ht="19.5" customHeight="1">
      <c r="A34" s="18"/>
      <c r="B34" s="11"/>
      <c r="C34" s="9"/>
      <c r="D34" s="7"/>
    </row>
    <row r="35" spans="1:4" ht="19.5" customHeight="1">
      <c r="A35" s="18"/>
      <c r="B35" s="11"/>
      <c r="C35" s="9"/>
      <c r="D35" s="7"/>
    </row>
    <row r="36" spans="1:4" ht="19.5" customHeight="1">
      <c r="A36" s="18"/>
      <c r="B36" s="11"/>
      <c r="C36" s="9"/>
      <c r="D36" s="7"/>
    </row>
    <row r="37" spans="1:4" ht="19.5" customHeight="1">
      <c r="A37" s="31"/>
      <c r="B37" s="22"/>
      <c r="C37" s="23"/>
      <c r="D37" s="21"/>
    </row>
    <row r="38" spans="1:4" ht="19.5" customHeight="1">
      <c r="A38" s="18">
        <v>5</v>
      </c>
      <c r="B38" s="276" t="s">
        <v>18</v>
      </c>
      <c r="C38" s="277"/>
      <c r="D38" s="7"/>
    </row>
    <row r="39" spans="1:4" ht="19.5" customHeight="1">
      <c r="A39" s="18"/>
      <c r="B39" s="278"/>
      <c r="C39" s="279"/>
      <c r="D39" s="7"/>
    </row>
    <row r="40" spans="1:4" ht="19.5" customHeight="1">
      <c r="A40" s="18"/>
      <c r="B40" s="11"/>
      <c r="C40" s="9"/>
      <c r="D40" s="7"/>
    </row>
    <row r="41" spans="1:4" ht="19.5" customHeight="1">
      <c r="A41" s="18"/>
      <c r="B41" s="11"/>
      <c r="C41" s="9"/>
      <c r="D41" s="7"/>
    </row>
    <row r="42" spans="1:4" ht="19.5" customHeight="1">
      <c r="A42" s="18"/>
      <c r="B42" s="11"/>
      <c r="C42" s="9"/>
      <c r="D42" s="7"/>
    </row>
    <row r="43" spans="1:4" ht="19.5" customHeight="1">
      <c r="A43" s="18"/>
      <c r="B43" s="11"/>
      <c r="C43" s="9"/>
      <c r="D43" s="7"/>
    </row>
    <row r="44" spans="1:4" ht="19.5" customHeight="1">
      <c r="A44" s="18"/>
      <c r="B44" s="11"/>
      <c r="C44" s="9"/>
      <c r="D44" s="7"/>
    </row>
    <row r="45" spans="1:4" ht="19.5" customHeight="1">
      <c r="A45" s="18"/>
      <c r="B45" s="11"/>
      <c r="C45" s="9"/>
      <c r="D45" s="7"/>
    </row>
    <row r="46" spans="1:4" ht="19.5" customHeight="1">
      <c r="A46" s="18"/>
      <c r="B46" s="11"/>
      <c r="C46" s="9"/>
      <c r="D46" s="7"/>
    </row>
    <row r="47" spans="1:4" ht="19.5" customHeight="1">
      <c r="A47" s="18"/>
      <c r="B47" s="11"/>
      <c r="C47" s="9"/>
      <c r="D47" s="7"/>
    </row>
    <row r="48" spans="1:4" ht="19.5" customHeight="1">
      <c r="A48" s="21"/>
      <c r="B48" s="22"/>
      <c r="C48" s="23"/>
      <c r="D48" s="21"/>
    </row>
    <row r="49" spans="1:4" ht="19.5" customHeight="1">
      <c r="A49" s="18">
        <v>6</v>
      </c>
      <c r="B49" s="20" t="s">
        <v>15</v>
      </c>
      <c r="C49" s="9"/>
      <c r="D49" s="7"/>
    </row>
    <row r="50" spans="1:4" s="28" customFormat="1" ht="18" customHeight="1">
      <c r="A50" s="24"/>
      <c r="B50" s="25"/>
      <c r="C50" s="26"/>
      <c r="D50" s="27"/>
    </row>
    <row r="51" spans="1:4" s="28" customFormat="1" ht="18" customHeight="1">
      <c r="A51" s="24"/>
      <c r="B51" s="25"/>
      <c r="C51" s="26"/>
      <c r="D51" s="27"/>
    </row>
    <row r="52" spans="1:4" s="28" customFormat="1" ht="18" customHeight="1">
      <c r="A52" s="24"/>
      <c r="B52" s="25"/>
      <c r="C52" s="26"/>
      <c r="D52" s="27"/>
    </row>
    <row r="53" spans="1:4" s="28" customFormat="1" ht="18" customHeight="1">
      <c r="A53" s="24"/>
      <c r="B53" s="25"/>
      <c r="C53" s="26"/>
      <c r="D53" s="27"/>
    </row>
    <row r="54" spans="1:4" s="28" customFormat="1" ht="18" customHeight="1">
      <c r="A54" s="24"/>
      <c r="B54" s="25"/>
      <c r="C54" s="26"/>
      <c r="D54" s="27"/>
    </row>
    <row r="55" spans="1:4" s="28" customFormat="1" ht="18" customHeight="1">
      <c r="A55" s="24"/>
      <c r="B55" s="25"/>
      <c r="C55" s="26"/>
      <c r="D55" s="27"/>
    </row>
    <row r="56" spans="1:4" s="28" customFormat="1" ht="18" customHeight="1">
      <c r="A56" s="29"/>
      <c r="B56" s="25"/>
      <c r="C56" s="26"/>
      <c r="D56" s="27"/>
    </row>
    <row r="57" spans="1:4" s="28" customFormat="1" ht="18" customHeight="1">
      <c r="A57" s="24"/>
      <c r="B57" s="25"/>
      <c r="C57" s="26"/>
      <c r="D57" s="27"/>
    </row>
    <row r="58" spans="1:4" s="28" customFormat="1" ht="18" customHeight="1">
      <c r="A58" s="29"/>
      <c r="B58" s="25"/>
      <c r="C58" s="26"/>
      <c r="D58" s="27"/>
    </row>
    <row r="59" spans="1:4" ht="9" customHeight="1" thickBot="1">
      <c r="A59" s="8"/>
      <c r="B59" s="12"/>
      <c r="C59" s="10"/>
      <c r="D59" s="8"/>
    </row>
    <row r="60" spans="1:4" s="17" customFormat="1" ht="23.25" customHeight="1">
      <c r="A60" s="283" t="s">
        <v>6</v>
      </c>
      <c r="B60" s="284"/>
      <c r="C60" s="284"/>
      <c r="D60" s="16" t="s">
        <v>4</v>
      </c>
    </row>
    <row r="61" spans="1:4" ht="52.5" customHeight="1">
      <c r="A61" s="271" t="s">
        <v>3</v>
      </c>
      <c r="B61" s="272"/>
      <c r="C61" s="272"/>
      <c r="D61" s="15" t="s">
        <v>8</v>
      </c>
    </row>
    <row r="62" spans="1:4" ht="6.75" customHeight="1" thickBot="1">
      <c r="A62" s="273"/>
      <c r="B62" s="274"/>
      <c r="C62" s="274"/>
      <c r="D62" s="10"/>
    </row>
  </sheetData>
  <mergeCells count="10">
    <mergeCell ref="A5:D5"/>
    <mergeCell ref="A6:D6"/>
    <mergeCell ref="C9:D9"/>
    <mergeCell ref="B11:C11"/>
    <mergeCell ref="A60:C60"/>
    <mergeCell ref="A61:C61"/>
    <mergeCell ref="A62:C62"/>
    <mergeCell ref="A9:B9"/>
    <mergeCell ref="B38:C39"/>
    <mergeCell ref="B30:C31"/>
  </mergeCells>
  <printOptions horizontalCentered="1"/>
  <pageMargins left="0.4" right="0.4" top="0.4" bottom="0.25" header="0.21" footer="0.21"/>
  <pageSetup paperSize="258" scale="77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M26"/>
  <sheetViews>
    <sheetView topLeftCell="E1" workbookViewId="0">
      <pane ySplit="2" topLeftCell="A14" activePane="bottomLeft" state="frozen"/>
      <selection activeCell="B1" sqref="B1"/>
      <selection pane="bottomLeft" activeCell="I21" sqref="I21"/>
    </sheetView>
  </sheetViews>
  <sheetFormatPr defaultRowHeight="12.75"/>
  <cols>
    <col min="1" max="1" width="9.140625" style="116"/>
    <col min="2" max="2" width="15.42578125" style="116" bestFit="1" customWidth="1"/>
    <col min="3" max="3" width="19.85546875" style="116" customWidth="1"/>
    <col min="4" max="4" width="14.28515625" style="116" bestFit="1" customWidth="1"/>
    <col min="5" max="5" width="15.85546875" style="116" customWidth="1"/>
    <col min="6" max="6" width="21.140625" style="116" customWidth="1"/>
    <col min="7" max="7" width="10.7109375" style="117" bestFit="1" customWidth="1"/>
    <col min="8" max="8" width="18.140625" style="116" customWidth="1"/>
    <col min="9" max="9" width="38.28515625" style="116" bestFit="1" customWidth="1"/>
    <col min="10" max="10" width="11.5703125" style="116" bestFit="1" customWidth="1"/>
    <col min="11" max="11" width="17.5703125" style="116" bestFit="1" customWidth="1"/>
    <col min="12" max="12" width="26" style="116" bestFit="1" customWidth="1"/>
    <col min="13" max="16384" width="9.140625" style="116"/>
  </cols>
  <sheetData>
    <row r="1" spans="2:13" ht="6" customHeight="1"/>
    <row r="2" spans="2:13" s="177" customFormat="1" ht="20.25">
      <c r="B2" s="175" t="s">
        <v>363</v>
      </c>
      <c r="C2" s="176" t="s">
        <v>347</v>
      </c>
      <c r="D2" s="176" t="s">
        <v>348</v>
      </c>
      <c r="E2" s="176" t="s">
        <v>349</v>
      </c>
      <c r="F2" s="176" t="s">
        <v>350</v>
      </c>
      <c r="G2" s="176" t="s">
        <v>351</v>
      </c>
      <c r="H2" s="176" t="s">
        <v>352</v>
      </c>
      <c r="I2" s="176" t="s">
        <v>353</v>
      </c>
      <c r="J2" s="176" t="s">
        <v>375</v>
      </c>
      <c r="K2" s="176" t="s">
        <v>377</v>
      </c>
      <c r="L2" s="177" t="s">
        <v>378</v>
      </c>
      <c r="M2" s="177" t="s">
        <v>351</v>
      </c>
    </row>
    <row r="3" spans="2:13" ht="101.25" customHeight="1">
      <c r="B3" s="116" t="s">
        <v>364</v>
      </c>
      <c r="C3" s="115" t="s">
        <v>369</v>
      </c>
      <c r="D3" s="115" t="s">
        <v>368</v>
      </c>
      <c r="E3" s="115" t="s">
        <v>354</v>
      </c>
      <c r="G3" s="117" t="s">
        <v>356</v>
      </c>
      <c r="H3" s="115" t="s">
        <v>371</v>
      </c>
      <c r="I3" s="116" t="s">
        <v>359</v>
      </c>
      <c r="J3" s="117" t="s">
        <v>356</v>
      </c>
      <c r="K3" s="116" t="s">
        <v>196</v>
      </c>
      <c r="L3" s="115" t="s">
        <v>379</v>
      </c>
      <c r="M3" s="117" t="s">
        <v>376</v>
      </c>
    </row>
    <row r="4" spans="2:13" ht="101.25" customHeight="1">
      <c r="C4" s="115"/>
      <c r="D4" s="115"/>
      <c r="E4" s="115"/>
      <c r="H4" s="115" t="s">
        <v>42</v>
      </c>
      <c r="I4" s="115" t="s">
        <v>374</v>
      </c>
      <c r="M4" s="116" t="s">
        <v>42</v>
      </c>
    </row>
    <row r="5" spans="2:13" ht="38.25">
      <c r="C5" s="115"/>
      <c r="D5" s="115"/>
      <c r="E5" s="115"/>
      <c r="H5" s="115" t="s">
        <v>372</v>
      </c>
    </row>
    <row r="6" spans="2:13" ht="38.25">
      <c r="C6" s="115"/>
      <c r="D6" s="115"/>
      <c r="E6" s="115"/>
      <c r="H6" s="115" t="s">
        <v>373</v>
      </c>
    </row>
    <row r="7" spans="2:13">
      <c r="C7" s="115"/>
      <c r="E7" s="115"/>
      <c r="F7" s="116" t="s">
        <v>360</v>
      </c>
      <c r="G7" s="117" t="s">
        <v>356</v>
      </c>
    </row>
    <row r="8" spans="2:13" ht="51">
      <c r="E8" s="115" t="s">
        <v>370</v>
      </c>
      <c r="F8" s="118" t="s">
        <v>388</v>
      </c>
      <c r="G8" s="117" t="s">
        <v>361</v>
      </c>
      <c r="H8" s="115" t="s">
        <v>387</v>
      </c>
      <c r="I8" s="115" t="s">
        <v>391</v>
      </c>
      <c r="J8" s="117" t="s">
        <v>361</v>
      </c>
      <c r="K8" s="115" t="s">
        <v>389</v>
      </c>
      <c r="L8" s="116" t="s">
        <v>390</v>
      </c>
      <c r="M8" s="116">
        <v>5</v>
      </c>
    </row>
    <row r="9" spans="2:13" ht="25.5" hidden="1">
      <c r="E9" s="115"/>
      <c r="F9" s="115" t="s">
        <v>380</v>
      </c>
      <c r="G9" s="117" t="s">
        <v>382</v>
      </c>
    </row>
    <row r="10" spans="2:13" ht="25.5" hidden="1">
      <c r="E10" s="115"/>
      <c r="F10" s="115" t="s">
        <v>381</v>
      </c>
    </row>
    <row r="11" spans="2:13">
      <c r="E11" s="115"/>
      <c r="F11" s="115"/>
    </row>
    <row r="12" spans="2:13" ht="51">
      <c r="E12" s="115"/>
      <c r="F12" s="115"/>
      <c r="H12" s="115" t="s">
        <v>383</v>
      </c>
    </row>
    <row r="13" spans="2:13" ht="25.5">
      <c r="E13" s="115"/>
      <c r="F13" s="115"/>
      <c r="I13" s="115" t="s">
        <v>392</v>
      </c>
      <c r="K13" s="116" t="s">
        <v>42</v>
      </c>
    </row>
    <row r="14" spans="2:13" ht="38.25">
      <c r="E14" s="115"/>
      <c r="F14" s="115"/>
      <c r="H14" s="115" t="s">
        <v>384</v>
      </c>
    </row>
    <row r="15" spans="2:13" ht="38.25">
      <c r="E15" s="115"/>
      <c r="F15" s="115"/>
      <c r="H15" s="115" t="s">
        <v>385</v>
      </c>
    </row>
    <row r="16" spans="2:13" ht="38.25">
      <c r="E16" s="115"/>
      <c r="F16" s="115"/>
      <c r="H16" s="115" t="s">
        <v>386</v>
      </c>
    </row>
    <row r="17" spans="2:11" ht="63.75">
      <c r="E17" s="115" t="s">
        <v>355</v>
      </c>
      <c r="F17" s="115" t="s">
        <v>362</v>
      </c>
      <c r="G17" s="117" t="s">
        <v>356</v>
      </c>
      <c r="H17" s="115" t="s">
        <v>393</v>
      </c>
      <c r="I17" s="115" t="s">
        <v>394</v>
      </c>
      <c r="J17" s="116" t="s">
        <v>356</v>
      </c>
    </row>
    <row r="18" spans="2:11" ht="63.75">
      <c r="E18" s="115"/>
      <c r="F18" s="115"/>
      <c r="H18" s="115" t="s">
        <v>400</v>
      </c>
      <c r="I18" s="115" t="s">
        <v>395</v>
      </c>
      <c r="J18" s="116" t="s">
        <v>356</v>
      </c>
    </row>
    <row r="19" spans="2:11" ht="25.5">
      <c r="E19" s="115"/>
      <c r="F19" s="115"/>
      <c r="H19" s="115" t="s">
        <v>396</v>
      </c>
      <c r="I19" s="115" t="s">
        <v>397</v>
      </c>
      <c r="J19" s="116" t="s">
        <v>356</v>
      </c>
    </row>
    <row r="20" spans="2:11" ht="76.5" customHeight="1">
      <c r="E20" s="115"/>
      <c r="F20" s="115"/>
      <c r="H20" s="285" t="s">
        <v>399</v>
      </c>
      <c r="I20" s="115" t="s">
        <v>401</v>
      </c>
      <c r="J20" s="116" t="s">
        <v>356</v>
      </c>
    </row>
    <row r="21" spans="2:11" ht="25.5">
      <c r="E21" s="115"/>
      <c r="F21" s="115"/>
      <c r="H21" s="285"/>
      <c r="I21" s="115" t="s">
        <v>398</v>
      </c>
    </row>
    <row r="22" spans="2:11" ht="38.25">
      <c r="E22" s="115" t="s">
        <v>358</v>
      </c>
      <c r="F22" s="115" t="s">
        <v>357</v>
      </c>
      <c r="G22" s="117" t="s">
        <v>356</v>
      </c>
      <c r="H22" s="115" t="s">
        <v>402</v>
      </c>
      <c r="I22" s="115" t="s">
        <v>407</v>
      </c>
      <c r="K22" s="115"/>
    </row>
    <row r="23" spans="2:11">
      <c r="I23" s="286" t="s">
        <v>408</v>
      </c>
      <c r="J23" s="119"/>
      <c r="K23" s="120"/>
    </row>
    <row r="24" spans="2:11">
      <c r="I24" s="286"/>
      <c r="J24" s="119"/>
      <c r="K24" s="120"/>
    </row>
    <row r="25" spans="2:11" ht="51">
      <c r="B25" s="116" t="s">
        <v>365</v>
      </c>
      <c r="C25" s="115" t="s">
        <v>367</v>
      </c>
      <c r="E25" s="115" t="s">
        <v>366</v>
      </c>
      <c r="F25" s="115"/>
      <c r="H25" s="115" t="s">
        <v>403</v>
      </c>
      <c r="I25" s="115" t="s">
        <v>406</v>
      </c>
      <c r="K25" s="115" t="s">
        <v>404</v>
      </c>
    </row>
    <row r="26" spans="2:11" ht="51">
      <c r="K26" s="115" t="s">
        <v>405</v>
      </c>
    </row>
  </sheetData>
  <mergeCells count="2">
    <mergeCell ref="H20:H21"/>
    <mergeCell ref="I23:I2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59"/>
  <sheetViews>
    <sheetView tabSelected="1" view="pageBreakPreview" zoomScale="130" zoomScaleSheetLayoutView="130" workbookViewId="0">
      <pane xSplit="8" ySplit="5" topLeftCell="I30" activePane="bottomRight" state="frozen"/>
      <selection pane="topRight" activeCell="I1" sqref="I1"/>
      <selection pane="bottomLeft" activeCell="A6" sqref="A6"/>
      <selection pane="bottomRight" activeCell="F51" sqref="F51"/>
    </sheetView>
  </sheetViews>
  <sheetFormatPr defaultRowHeight="12.75"/>
  <cols>
    <col min="1" max="1" width="12.42578125" style="131" customWidth="1"/>
    <col min="2" max="2" width="4.28515625" style="131" customWidth="1"/>
    <col min="3" max="3" width="11.85546875" style="131" customWidth="1"/>
    <col min="4" max="4" width="12" style="131" customWidth="1"/>
    <col min="5" max="5" width="11" style="131" customWidth="1"/>
    <col min="6" max="6" width="14.7109375" style="131" customWidth="1"/>
    <col min="7" max="7" width="14.7109375" style="157" customWidth="1"/>
    <col min="8" max="8" width="10.42578125" style="157" customWidth="1"/>
    <col min="9" max="9" width="13.140625" style="131" customWidth="1"/>
    <col min="10" max="10" width="10.140625" style="157" bestFit="1" customWidth="1"/>
    <col min="11" max="11" width="18" style="61" bestFit="1" customWidth="1"/>
    <col min="12" max="12" width="16" style="131" bestFit="1" customWidth="1"/>
    <col min="13" max="13" width="13.7109375" style="131" bestFit="1" customWidth="1"/>
    <col min="14" max="14" width="9.140625" style="131"/>
    <col min="15" max="15" width="12.85546875" style="61" customWidth="1"/>
    <col min="16" max="16" width="9.140625" style="131"/>
    <col min="17" max="17" width="8.28515625" style="200" bestFit="1" customWidth="1"/>
    <col min="18" max="23" width="9.140625" style="131"/>
  </cols>
  <sheetData>
    <row r="1" spans="1:23" ht="37.5" customHeight="1">
      <c r="A1" s="344" t="s">
        <v>424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</row>
    <row r="3" spans="1:23" s="135" customFormat="1" ht="33.75" customHeight="1">
      <c r="A3" s="345" t="s">
        <v>21</v>
      </c>
      <c r="B3" s="347" t="s">
        <v>22</v>
      </c>
      <c r="C3" s="347"/>
      <c r="D3" s="132" t="s">
        <v>23</v>
      </c>
      <c r="E3" s="348" t="s">
        <v>24</v>
      </c>
      <c r="F3" s="133" t="s">
        <v>5</v>
      </c>
      <c r="G3" s="132" t="s">
        <v>25</v>
      </c>
      <c r="H3" s="349" t="s">
        <v>26</v>
      </c>
      <c r="I3" s="338" t="s">
        <v>28</v>
      </c>
      <c r="J3" s="338"/>
      <c r="K3" s="338"/>
      <c r="L3" s="338"/>
      <c r="M3" s="349" t="s">
        <v>425</v>
      </c>
      <c r="N3" s="351" t="s">
        <v>426</v>
      </c>
      <c r="O3" s="352"/>
      <c r="P3" s="348" t="s">
        <v>29</v>
      </c>
      <c r="Q3" s="348"/>
      <c r="R3" s="134"/>
      <c r="S3" s="134"/>
      <c r="T3" s="134"/>
      <c r="U3" s="134"/>
      <c r="V3" s="134"/>
      <c r="W3" s="134"/>
    </row>
    <row r="4" spans="1:23" s="135" customFormat="1" ht="33.75" customHeight="1">
      <c r="A4" s="346"/>
      <c r="B4" s="136"/>
      <c r="C4" s="133" t="s">
        <v>31</v>
      </c>
      <c r="D4" s="132" t="s">
        <v>32</v>
      </c>
      <c r="E4" s="348"/>
      <c r="F4" s="133" t="s">
        <v>33</v>
      </c>
      <c r="G4" s="132" t="s">
        <v>34</v>
      </c>
      <c r="H4" s="350"/>
      <c r="I4" s="133" t="s">
        <v>35</v>
      </c>
      <c r="J4" s="213" t="s">
        <v>36</v>
      </c>
      <c r="K4" s="62" t="s">
        <v>37</v>
      </c>
      <c r="L4" s="132" t="s">
        <v>38</v>
      </c>
      <c r="M4" s="350"/>
      <c r="N4" s="132" t="s">
        <v>36</v>
      </c>
      <c r="O4" s="62" t="s">
        <v>37</v>
      </c>
      <c r="P4" s="348"/>
      <c r="Q4" s="348"/>
      <c r="R4" s="134"/>
      <c r="S4" s="134"/>
      <c r="T4" s="134"/>
      <c r="U4" s="134"/>
      <c r="V4" s="134"/>
      <c r="W4" s="134"/>
    </row>
    <row r="5" spans="1:23" s="138" customFormat="1" ht="17.25" customHeight="1">
      <c r="A5" s="133">
        <v>1</v>
      </c>
      <c r="B5" s="133">
        <v>2</v>
      </c>
      <c r="C5" s="133">
        <v>3</v>
      </c>
      <c r="D5" s="133">
        <v>4</v>
      </c>
      <c r="E5" s="133">
        <v>5</v>
      </c>
      <c r="F5" s="133">
        <v>6</v>
      </c>
      <c r="G5" s="133">
        <v>7</v>
      </c>
      <c r="H5" s="133">
        <v>8</v>
      </c>
      <c r="I5" s="133">
        <v>9</v>
      </c>
      <c r="J5" s="212">
        <v>10</v>
      </c>
      <c r="K5" s="63">
        <v>11</v>
      </c>
      <c r="L5" s="133">
        <v>12</v>
      </c>
      <c r="M5" s="133">
        <v>13</v>
      </c>
      <c r="N5" s="133">
        <v>14</v>
      </c>
      <c r="O5" s="63">
        <v>15</v>
      </c>
      <c r="P5" s="338">
        <v>16</v>
      </c>
      <c r="Q5" s="338"/>
      <c r="R5" s="137"/>
      <c r="S5" s="137"/>
      <c r="T5" s="137"/>
      <c r="U5" s="137"/>
      <c r="V5" s="137"/>
      <c r="W5" s="137"/>
    </row>
    <row r="6" spans="1:23" s="141" customFormat="1" ht="15">
      <c r="A6" s="292" t="s">
        <v>705</v>
      </c>
      <c r="B6" s="139"/>
      <c r="C6" s="139"/>
      <c r="D6" s="139"/>
      <c r="E6" s="139"/>
      <c r="F6" s="139"/>
      <c r="G6" s="155"/>
      <c r="H6" s="155"/>
      <c r="I6" s="139"/>
      <c r="J6" s="155"/>
      <c r="K6" s="294">
        <f>K9+K223+K232</f>
        <v>466394394903.20001</v>
      </c>
      <c r="L6" s="139"/>
      <c r="M6" s="139"/>
      <c r="N6" s="139"/>
      <c r="O6" s="255" t="s">
        <v>706</v>
      </c>
      <c r="P6" s="328" t="s">
        <v>429</v>
      </c>
      <c r="Q6" s="328"/>
      <c r="R6" s="140"/>
      <c r="S6" s="140"/>
      <c r="T6" s="140"/>
      <c r="U6" s="140"/>
      <c r="V6" s="140"/>
      <c r="W6" s="140"/>
    </row>
    <row r="7" spans="1:23" s="141" customFormat="1">
      <c r="A7" s="293"/>
      <c r="B7" s="244"/>
      <c r="C7" s="245"/>
      <c r="D7" s="139"/>
      <c r="E7" s="139"/>
      <c r="F7" s="139"/>
      <c r="G7" s="155"/>
      <c r="H7" s="155"/>
      <c r="I7" s="139"/>
      <c r="J7" s="155"/>
      <c r="K7" s="295"/>
      <c r="L7" s="139"/>
      <c r="M7" s="139"/>
      <c r="N7" s="139"/>
      <c r="O7" s="219"/>
      <c r="P7" s="239"/>
      <c r="Q7" s="240"/>
      <c r="R7" s="140"/>
      <c r="S7" s="140"/>
      <c r="T7" s="140"/>
      <c r="U7" s="140"/>
      <c r="V7" s="140"/>
      <c r="W7" s="140"/>
    </row>
    <row r="8" spans="1:23" s="141" customFormat="1">
      <c r="A8" s="246"/>
      <c r="B8" s="247"/>
      <c r="C8" s="248"/>
      <c r="D8" s="249"/>
      <c r="E8" s="249"/>
      <c r="F8" s="249"/>
      <c r="G8" s="250"/>
      <c r="H8" s="250"/>
      <c r="I8" s="249"/>
      <c r="J8" s="250"/>
      <c r="K8" s="251"/>
      <c r="L8" s="249"/>
      <c r="M8" s="249"/>
      <c r="N8" s="249"/>
      <c r="O8" s="252"/>
      <c r="P8" s="253"/>
      <c r="Q8" s="240"/>
      <c r="R8" s="140"/>
      <c r="S8" s="140"/>
      <c r="T8" s="140"/>
      <c r="U8" s="140"/>
      <c r="V8" s="140"/>
      <c r="W8" s="140"/>
    </row>
    <row r="9" spans="1:23" s="141" customFormat="1" ht="21" customHeight="1">
      <c r="A9" s="296" t="s">
        <v>302</v>
      </c>
      <c r="B9" s="298" t="s">
        <v>346</v>
      </c>
      <c r="C9" s="299"/>
      <c r="D9" s="308"/>
      <c r="E9" s="306"/>
      <c r="F9" s="306"/>
      <c r="G9" s="306"/>
      <c r="H9" s="304" t="s">
        <v>356</v>
      </c>
      <c r="I9" s="306"/>
      <c r="J9" s="308"/>
      <c r="K9" s="302">
        <f>K11+K93+K208+K157</f>
        <v>459266396203.20001</v>
      </c>
      <c r="L9" s="342"/>
      <c r="M9" s="306"/>
      <c r="N9" s="308"/>
      <c r="O9" s="323"/>
      <c r="P9" s="329" t="s">
        <v>191</v>
      </c>
      <c r="Q9" s="197"/>
      <c r="R9" s="140"/>
      <c r="S9" s="140"/>
      <c r="T9" s="140"/>
      <c r="U9" s="140"/>
      <c r="V9" s="140"/>
      <c r="W9" s="140"/>
    </row>
    <row r="10" spans="1:23" s="141" customFormat="1" ht="67.5" customHeight="1">
      <c r="A10" s="297"/>
      <c r="B10" s="300"/>
      <c r="C10" s="301"/>
      <c r="D10" s="309"/>
      <c r="E10" s="307"/>
      <c r="F10" s="307"/>
      <c r="G10" s="307"/>
      <c r="H10" s="305"/>
      <c r="I10" s="307"/>
      <c r="J10" s="309"/>
      <c r="K10" s="303"/>
      <c r="L10" s="343"/>
      <c r="M10" s="307"/>
      <c r="N10" s="309"/>
      <c r="O10" s="325"/>
      <c r="P10" s="330"/>
      <c r="Q10" s="197"/>
      <c r="R10" s="140"/>
      <c r="S10" s="140"/>
      <c r="T10" s="140"/>
      <c r="U10" s="140"/>
      <c r="V10" s="140"/>
      <c r="W10" s="140"/>
    </row>
    <row r="11" spans="1:23" s="141" customFormat="1" ht="45">
      <c r="A11" s="146"/>
      <c r="B11" s="142"/>
      <c r="C11" s="145" t="s">
        <v>354</v>
      </c>
      <c r="D11" s="143" t="s">
        <v>428</v>
      </c>
      <c r="E11" s="210"/>
      <c r="F11" s="210"/>
      <c r="G11" s="164"/>
      <c r="H11" s="186" t="s">
        <v>356</v>
      </c>
      <c r="I11" s="210"/>
      <c r="J11" s="186"/>
      <c r="K11" s="254">
        <f>K12+K67+K73</f>
        <v>302003474000</v>
      </c>
      <c r="L11" s="210"/>
      <c r="M11" s="256"/>
      <c r="N11" s="143"/>
      <c r="O11" s="64"/>
      <c r="P11" s="153" t="s">
        <v>432</v>
      </c>
      <c r="Q11" s="197"/>
      <c r="R11" s="140"/>
      <c r="S11" s="140"/>
      <c r="T11" s="140"/>
      <c r="U11" s="140"/>
      <c r="V11" s="140"/>
      <c r="W11" s="140"/>
    </row>
    <row r="12" spans="1:23" s="154" customFormat="1" ht="60">
      <c r="A12" s="151"/>
      <c r="B12" s="151"/>
      <c r="C12" s="152"/>
      <c r="D12" s="152"/>
      <c r="E12" s="329" t="s">
        <v>96</v>
      </c>
      <c r="F12" s="329" t="s">
        <v>409</v>
      </c>
      <c r="G12" s="156" t="s">
        <v>359</v>
      </c>
      <c r="H12" s="329" t="s">
        <v>356</v>
      </c>
      <c r="I12" s="353"/>
      <c r="J12" s="329"/>
      <c r="K12" s="314">
        <f>K14+K15+K16+K37+K38+K45+K57+K60+K61+K62+K63+K64</f>
        <v>264695000000</v>
      </c>
      <c r="L12" s="353" t="s">
        <v>67</v>
      </c>
      <c r="M12" s="353"/>
      <c r="N12" s="329"/>
      <c r="O12" s="314">
        <f>SUM(O14:O64)</f>
        <v>2646950000000</v>
      </c>
      <c r="P12" s="209"/>
      <c r="Q12" s="211" t="s">
        <v>546</v>
      </c>
      <c r="R12" s="134"/>
      <c r="S12" s="134"/>
      <c r="T12" s="134"/>
      <c r="U12" s="134"/>
      <c r="V12" s="134"/>
      <c r="W12" s="134"/>
    </row>
    <row r="13" spans="1:23" s="154" customFormat="1" ht="31.5">
      <c r="A13" s="151"/>
      <c r="B13" s="151"/>
      <c r="C13" s="151"/>
      <c r="D13" s="151"/>
      <c r="E13" s="330"/>
      <c r="F13" s="330"/>
      <c r="G13" s="156" t="s">
        <v>414</v>
      </c>
      <c r="H13" s="330"/>
      <c r="I13" s="354"/>
      <c r="J13" s="330"/>
      <c r="K13" s="316"/>
      <c r="L13" s="354"/>
      <c r="M13" s="354"/>
      <c r="N13" s="330"/>
      <c r="O13" s="316"/>
      <c r="P13" s="209"/>
      <c r="Q13" s="211"/>
      <c r="R13" s="134"/>
      <c r="S13" s="134"/>
      <c r="T13" s="134"/>
      <c r="U13" s="134"/>
      <c r="V13" s="134"/>
      <c r="W13" s="134"/>
    </row>
    <row r="14" spans="1:23" s="141" customFormat="1" ht="22.5">
      <c r="A14" s="146"/>
      <c r="B14" s="146"/>
      <c r="C14" s="146"/>
      <c r="D14" s="146"/>
      <c r="E14" s="145" t="s">
        <v>557</v>
      </c>
      <c r="F14" s="145" t="s">
        <v>419</v>
      </c>
      <c r="G14" s="147" t="s">
        <v>420</v>
      </c>
      <c r="H14" s="147" t="s">
        <v>410</v>
      </c>
      <c r="I14" s="145" t="s">
        <v>655</v>
      </c>
      <c r="J14" s="147" t="s">
        <v>247</v>
      </c>
      <c r="K14" s="64">
        <v>1500000000</v>
      </c>
      <c r="L14" s="147" t="s">
        <v>67</v>
      </c>
      <c r="M14" s="145"/>
      <c r="N14" s="147" t="s">
        <v>247</v>
      </c>
      <c r="O14" s="64">
        <f>K14*100*10%</f>
        <v>15000000000</v>
      </c>
      <c r="P14" s="144"/>
      <c r="Q14" s="162"/>
      <c r="R14" s="140"/>
      <c r="S14" s="140"/>
      <c r="T14" s="140"/>
      <c r="U14" s="140"/>
      <c r="V14" s="140"/>
      <c r="W14" s="140"/>
    </row>
    <row r="15" spans="1:23" s="141" customFormat="1" ht="45">
      <c r="A15" s="146"/>
      <c r="B15" s="146"/>
      <c r="C15" s="146"/>
      <c r="D15" s="146"/>
      <c r="E15" s="145" t="s">
        <v>558</v>
      </c>
      <c r="F15" s="145" t="s">
        <v>98</v>
      </c>
      <c r="G15" s="147" t="s">
        <v>544</v>
      </c>
      <c r="H15" s="147" t="s">
        <v>410</v>
      </c>
      <c r="I15" s="148" t="s">
        <v>649</v>
      </c>
      <c r="J15" s="148">
        <v>1</v>
      </c>
      <c r="K15" s="160">
        <v>600000000</v>
      </c>
      <c r="L15" s="148" t="s">
        <v>67</v>
      </c>
      <c r="M15" s="148"/>
      <c r="N15" s="148">
        <v>1</v>
      </c>
      <c r="O15" s="64">
        <f t="shared" ref="O15:O16" si="0">K15*100*10%</f>
        <v>6000000000</v>
      </c>
      <c r="P15" s="149"/>
      <c r="Q15" s="162"/>
      <c r="R15" s="140"/>
      <c r="S15" s="140"/>
      <c r="T15" s="140"/>
      <c r="U15" s="140"/>
      <c r="V15" s="140"/>
      <c r="W15" s="140"/>
    </row>
    <row r="16" spans="1:23" s="141" customFormat="1" ht="22.5">
      <c r="A16" s="146"/>
      <c r="B16" s="146"/>
      <c r="C16" s="146"/>
      <c r="D16" s="146"/>
      <c r="E16" s="145" t="s">
        <v>559</v>
      </c>
      <c r="F16" s="145" t="s">
        <v>196</v>
      </c>
      <c r="G16" s="147" t="s">
        <v>413</v>
      </c>
      <c r="H16" s="147" t="s">
        <v>376</v>
      </c>
      <c r="I16" s="148" t="s">
        <v>673</v>
      </c>
      <c r="J16" s="148" t="s">
        <v>249</v>
      </c>
      <c r="K16" s="160">
        <f>SUM(K17:K35)</f>
        <v>127895000000</v>
      </c>
      <c r="L16" s="148" t="s">
        <v>67</v>
      </c>
      <c r="M16" s="148"/>
      <c r="N16" s="148" t="s">
        <v>249</v>
      </c>
      <c r="O16" s="64">
        <f t="shared" si="0"/>
        <v>1278950000000</v>
      </c>
      <c r="P16" s="149"/>
      <c r="Q16" s="163"/>
      <c r="R16" s="140"/>
      <c r="S16" s="140"/>
      <c r="T16" s="140"/>
      <c r="U16" s="140"/>
      <c r="V16" s="140"/>
      <c r="W16" s="140"/>
    </row>
    <row r="17" spans="1:23" s="141" customFormat="1" ht="22.5">
      <c r="A17" s="146"/>
      <c r="B17" s="146"/>
      <c r="C17" s="146"/>
      <c r="D17" s="146"/>
      <c r="E17" s="145">
        <v>1</v>
      </c>
      <c r="F17" s="145" t="s">
        <v>656</v>
      </c>
      <c r="G17" s="147"/>
      <c r="H17" s="147" t="s">
        <v>590</v>
      </c>
      <c r="I17" s="148" t="s">
        <v>99</v>
      </c>
      <c r="J17" s="148">
        <v>2600</v>
      </c>
      <c r="K17" s="160">
        <v>9100000000</v>
      </c>
      <c r="L17" s="221"/>
      <c r="M17" s="148"/>
      <c r="N17" s="148"/>
      <c r="O17" s="160"/>
      <c r="P17" s="149"/>
      <c r="Q17" s="163"/>
      <c r="R17" s="140"/>
      <c r="S17" s="140"/>
      <c r="T17" s="140"/>
      <c r="U17" s="140"/>
      <c r="V17" s="140"/>
      <c r="W17" s="140"/>
    </row>
    <row r="18" spans="1:23" s="141" customFormat="1" ht="33.75">
      <c r="A18" s="146"/>
      <c r="B18" s="146"/>
      <c r="C18" s="146"/>
      <c r="D18" s="146"/>
      <c r="E18" s="145">
        <v>2</v>
      </c>
      <c r="F18" s="145" t="s">
        <v>657</v>
      </c>
      <c r="G18" s="147"/>
      <c r="H18" s="147" t="s">
        <v>590</v>
      </c>
      <c r="I18" s="148" t="s">
        <v>99</v>
      </c>
      <c r="J18" s="148">
        <v>3700</v>
      </c>
      <c r="K18" s="160">
        <v>12950000000</v>
      </c>
      <c r="L18" s="221"/>
      <c r="M18" s="148"/>
      <c r="N18" s="148"/>
      <c r="O18" s="160"/>
      <c r="P18" s="149"/>
      <c r="Q18" s="163"/>
      <c r="R18" s="140"/>
      <c r="S18" s="140"/>
      <c r="T18" s="140"/>
      <c r="U18" s="140"/>
      <c r="V18" s="140"/>
      <c r="W18" s="140"/>
    </row>
    <row r="19" spans="1:23" s="141" customFormat="1" ht="33.75">
      <c r="A19" s="146"/>
      <c r="B19" s="146"/>
      <c r="C19" s="146"/>
      <c r="D19" s="146"/>
      <c r="E19" s="145">
        <v>3</v>
      </c>
      <c r="F19" s="145" t="s">
        <v>658</v>
      </c>
      <c r="G19" s="147"/>
      <c r="H19" s="147" t="s">
        <v>590</v>
      </c>
      <c r="I19" s="148" t="s">
        <v>578</v>
      </c>
      <c r="J19" s="148">
        <v>3300</v>
      </c>
      <c r="K19" s="160">
        <v>11550000000</v>
      </c>
      <c r="L19" s="148"/>
      <c r="M19" s="148"/>
      <c r="N19" s="148"/>
      <c r="O19" s="160"/>
      <c r="P19" s="149"/>
      <c r="Q19" s="163"/>
      <c r="R19" s="140"/>
      <c r="S19" s="140"/>
      <c r="T19" s="140"/>
      <c r="U19" s="140"/>
      <c r="V19" s="140"/>
      <c r="W19" s="140"/>
    </row>
    <row r="20" spans="1:23" s="141" customFormat="1" ht="33.75">
      <c r="A20" s="146"/>
      <c r="B20" s="146"/>
      <c r="C20" s="146"/>
      <c r="D20" s="146"/>
      <c r="E20" s="145">
        <v>4</v>
      </c>
      <c r="F20" s="145" t="s">
        <v>659</v>
      </c>
      <c r="G20" s="147"/>
      <c r="H20" s="147" t="s">
        <v>590</v>
      </c>
      <c r="I20" s="148" t="s">
        <v>578</v>
      </c>
      <c r="J20" s="148">
        <v>1600</v>
      </c>
      <c r="K20" s="160">
        <v>5600000000</v>
      </c>
      <c r="L20" s="148"/>
      <c r="M20" s="148"/>
      <c r="N20" s="148"/>
      <c r="O20" s="160"/>
      <c r="P20" s="149"/>
      <c r="Q20" s="163"/>
      <c r="R20" s="140"/>
      <c r="S20" s="140"/>
      <c r="T20" s="140"/>
      <c r="U20" s="140"/>
      <c r="V20" s="140"/>
      <c r="W20" s="140"/>
    </row>
    <row r="21" spans="1:23" s="141" customFormat="1" ht="22.5">
      <c r="A21" s="146"/>
      <c r="B21" s="146"/>
      <c r="C21" s="146"/>
      <c r="D21" s="146"/>
      <c r="E21" s="145">
        <v>5</v>
      </c>
      <c r="F21" s="145" t="s">
        <v>660</v>
      </c>
      <c r="G21" s="147"/>
      <c r="H21" s="147" t="s">
        <v>590</v>
      </c>
      <c r="I21" s="148" t="s">
        <v>577</v>
      </c>
      <c r="J21" s="148">
        <v>3500</v>
      </c>
      <c r="K21" s="160">
        <v>4200000000</v>
      </c>
      <c r="L21" s="148"/>
      <c r="M21" s="148"/>
      <c r="N21" s="148"/>
      <c r="O21" s="160"/>
      <c r="P21" s="149"/>
      <c r="Q21" s="163"/>
      <c r="R21" s="140"/>
      <c r="S21" s="140"/>
      <c r="T21" s="140"/>
      <c r="U21" s="140"/>
      <c r="V21" s="140"/>
      <c r="W21" s="140"/>
    </row>
    <row r="22" spans="1:23" s="141" customFormat="1" ht="33.75">
      <c r="A22" s="146"/>
      <c r="B22" s="146"/>
      <c r="C22" s="146"/>
      <c r="D22" s="146"/>
      <c r="E22" s="145">
        <v>6</v>
      </c>
      <c r="F22" s="145" t="s">
        <v>661</v>
      </c>
      <c r="G22" s="147"/>
      <c r="H22" s="147" t="s">
        <v>590</v>
      </c>
      <c r="I22" s="148" t="s">
        <v>99</v>
      </c>
      <c r="J22" s="148">
        <v>4300</v>
      </c>
      <c r="K22" s="160">
        <v>5160000000</v>
      </c>
      <c r="L22" s="148"/>
      <c r="M22" s="148"/>
      <c r="N22" s="148"/>
      <c r="O22" s="160"/>
      <c r="P22" s="149"/>
      <c r="Q22" s="163"/>
      <c r="R22" s="140"/>
      <c r="S22" s="140"/>
      <c r="T22" s="140"/>
      <c r="U22" s="140"/>
      <c r="V22" s="140"/>
      <c r="W22" s="140"/>
    </row>
    <row r="23" spans="1:23" s="141" customFormat="1" ht="22.5">
      <c r="A23" s="146"/>
      <c r="B23" s="146"/>
      <c r="C23" s="146"/>
      <c r="D23" s="146"/>
      <c r="E23" s="145">
        <v>7</v>
      </c>
      <c r="F23" s="145" t="s">
        <v>662</v>
      </c>
      <c r="G23" s="147"/>
      <c r="H23" s="147" t="s">
        <v>590</v>
      </c>
      <c r="I23" s="148" t="s">
        <v>576</v>
      </c>
      <c r="J23" s="148">
        <v>2500</v>
      </c>
      <c r="K23" s="160">
        <v>3000000000</v>
      </c>
      <c r="L23" s="148"/>
      <c r="M23" s="148"/>
      <c r="N23" s="148"/>
      <c r="O23" s="160"/>
      <c r="P23" s="149"/>
      <c r="Q23" s="163"/>
      <c r="R23" s="140"/>
      <c r="S23" s="140"/>
      <c r="T23" s="140"/>
      <c r="U23" s="140"/>
      <c r="V23" s="140"/>
      <c r="W23" s="140"/>
    </row>
    <row r="24" spans="1:23" s="141" customFormat="1" ht="22.5">
      <c r="A24" s="146"/>
      <c r="B24" s="146"/>
      <c r="C24" s="146"/>
      <c r="D24" s="146"/>
      <c r="E24" s="145">
        <v>8</v>
      </c>
      <c r="F24" s="145" t="s">
        <v>663</v>
      </c>
      <c r="G24" s="147"/>
      <c r="H24" s="147" t="s">
        <v>590</v>
      </c>
      <c r="I24" s="148" t="s">
        <v>578</v>
      </c>
      <c r="J24" s="148">
        <v>1150</v>
      </c>
      <c r="K24" s="160">
        <v>4025000000</v>
      </c>
      <c r="L24" s="148"/>
      <c r="M24" s="148"/>
      <c r="N24" s="148"/>
      <c r="O24" s="160"/>
      <c r="P24" s="149"/>
      <c r="Q24" s="163"/>
      <c r="R24" s="140"/>
      <c r="S24" s="140"/>
      <c r="T24" s="140"/>
      <c r="U24" s="140"/>
      <c r="V24" s="140"/>
      <c r="W24" s="140"/>
    </row>
    <row r="25" spans="1:23" s="141" customFormat="1" ht="22.5">
      <c r="A25" s="146"/>
      <c r="B25" s="146"/>
      <c r="C25" s="146"/>
      <c r="D25" s="146"/>
      <c r="E25" s="145">
        <v>9</v>
      </c>
      <c r="F25" s="145" t="s">
        <v>688</v>
      </c>
      <c r="G25" s="147"/>
      <c r="H25" s="147" t="s">
        <v>590</v>
      </c>
      <c r="I25" s="148" t="s">
        <v>578</v>
      </c>
      <c r="J25" s="148">
        <v>3500</v>
      </c>
      <c r="K25" s="160">
        <v>12250000000</v>
      </c>
      <c r="L25" s="221"/>
      <c r="M25" s="231"/>
      <c r="N25" s="148"/>
      <c r="O25" s="160"/>
      <c r="P25" s="149"/>
      <c r="Q25" s="163"/>
      <c r="R25" s="140"/>
      <c r="S25" s="140"/>
      <c r="T25" s="140"/>
      <c r="U25" s="140"/>
      <c r="V25" s="140"/>
      <c r="W25" s="140"/>
    </row>
    <row r="26" spans="1:23" s="141" customFormat="1" ht="22.5">
      <c r="A26" s="146"/>
      <c r="B26" s="146"/>
      <c r="C26" s="146"/>
      <c r="D26" s="146"/>
      <c r="E26" s="145">
        <v>10</v>
      </c>
      <c r="F26" s="145" t="s">
        <v>664</v>
      </c>
      <c r="G26" s="147"/>
      <c r="H26" s="147" t="s">
        <v>590</v>
      </c>
      <c r="I26" s="148" t="s">
        <v>577</v>
      </c>
      <c r="J26" s="148">
        <v>4000</v>
      </c>
      <c r="K26" s="160">
        <v>4800000000</v>
      </c>
      <c r="L26" s="148"/>
      <c r="M26" s="148"/>
      <c r="N26" s="148"/>
      <c r="O26" s="160"/>
      <c r="P26" s="149"/>
      <c r="Q26" s="163"/>
      <c r="R26" s="140"/>
      <c r="S26" s="140"/>
      <c r="T26" s="140"/>
      <c r="U26" s="140"/>
      <c r="V26" s="140"/>
      <c r="W26" s="140"/>
    </row>
    <row r="27" spans="1:23" s="141" customFormat="1" ht="22.5">
      <c r="A27" s="146"/>
      <c r="B27" s="146"/>
      <c r="C27" s="146"/>
      <c r="D27" s="146"/>
      <c r="E27" s="145">
        <v>11</v>
      </c>
      <c r="F27" s="145" t="s">
        <v>665</v>
      </c>
      <c r="G27" s="147"/>
      <c r="H27" s="147" t="s">
        <v>590</v>
      </c>
      <c r="I27" s="148" t="s">
        <v>99</v>
      </c>
      <c r="J27" s="148">
        <v>1800</v>
      </c>
      <c r="K27" s="160">
        <v>6300000000</v>
      </c>
      <c r="L27" s="148"/>
      <c r="M27" s="148"/>
      <c r="N27" s="148"/>
      <c r="O27" s="160"/>
      <c r="P27" s="149"/>
      <c r="Q27" s="163"/>
      <c r="R27" s="140"/>
      <c r="S27" s="140"/>
      <c r="T27" s="140"/>
      <c r="U27" s="140"/>
      <c r="V27" s="140"/>
      <c r="W27" s="140"/>
    </row>
    <row r="28" spans="1:23" s="141" customFormat="1" ht="22.5">
      <c r="A28" s="146"/>
      <c r="B28" s="146"/>
      <c r="C28" s="146"/>
      <c r="D28" s="146"/>
      <c r="E28" s="145">
        <v>12</v>
      </c>
      <c r="F28" s="145" t="s">
        <v>666</v>
      </c>
      <c r="G28" s="147"/>
      <c r="H28" s="147" t="s">
        <v>590</v>
      </c>
      <c r="I28" s="148" t="s">
        <v>577</v>
      </c>
      <c r="J28" s="148">
        <v>2300</v>
      </c>
      <c r="K28" s="160">
        <v>2760000000</v>
      </c>
      <c r="L28" s="148"/>
      <c r="M28" s="148"/>
      <c r="N28" s="148"/>
      <c r="O28" s="160"/>
      <c r="P28" s="149"/>
      <c r="Q28" s="163"/>
      <c r="R28" s="140"/>
      <c r="S28" s="140"/>
      <c r="T28" s="140"/>
      <c r="U28" s="140"/>
      <c r="V28" s="140"/>
      <c r="W28" s="140"/>
    </row>
    <row r="29" spans="1:23" s="141" customFormat="1" ht="22.5">
      <c r="A29" s="146"/>
      <c r="B29" s="146"/>
      <c r="C29" s="146"/>
      <c r="D29" s="146"/>
      <c r="E29" s="145">
        <v>13</v>
      </c>
      <c r="F29" s="145" t="s">
        <v>667</v>
      </c>
      <c r="G29" s="147"/>
      <c r="H29" s="147" t="s">
        <v>590</v>
      </c>
      <c r="I29" s="148" t="s">
        <v>578</v>
      </c>
      <c r="J29" s="148">
        <v>1500</v>
      </c>
      <c r="K29" s="160">
        <v>5250000000</v>
      </c>
      <c r="L29" s="148"/>
      <c r="M29" s="148"/>
      <c r="N29" s="148"/>
      <c r="O29" s="160"/>
      <c r="P29" s="149"/>
      <c r="Q29" s="163"/>
      <c r="R29" s="140"/>
      <c r="S29" s="140"/>
      <c r="T29" s="140"/>
      <c r="U29" s="140"/>
      <c r="V29" s="140"/>
      <c r="W29" s="140"/>
    </row>
    <row r="30" spans="1:23" s="141" customFormat="1" ht="22.5">
      <c r="A30" s="146"/>
      <c r="B30" s="146"/>
      <c r="C30" s="146"/>
      <c r="D30" s="146"/>
      <c r="E30" s="145">
        <v>14</v>
      </c>
      <c r="F30" s="145" t="s">
        <v>668</v>
      </c>
      <c r="G30" s="147"/>
      <c r="H30" s="147" t="s">
        <v>590</v>
      </c>
      <c r="I30" s="148" t="s">
        <v>579</v>
      </c>
      <c r="J30" s="148">
        <v>4000</v>
      </c>
      <c r="K30" s="160">
        <v>14000000000</v>
      </c>
      <c r="L30" s="148"/>
      <c r="M30" s="148"/>
      <c r="N30" s="148"/>
      <c r="O30" s="160"/>
      <c r="P30" s="149"/>
      <c r="Q30" s="163"/>
      <c r="R30" s="140"/>
      <c r="S30" s="140"/>
      <c r="T30" s="140"/>
      <c r="U30" s="140"/>
      <c r="V30" s="140"/>
      <c r="W30" s="140"/>
    </row>
    <row r="31" spans="1:23" s="141" customFormat="1" ht="22.5">
      <c r="A31" s="146"/>
      <c r="B31" s="146"/>
      <c r="C31" s="146"/>
      <c r="D31" s="146"/>
      <c r="E31" s="145">
        <v>15</v>
      </c>
      <c r="F31" s="145" t="s">
        <v>669</v>
      </c>
      <c r="G31" s="147"/>
      <c r="H31" s="147" t="s">
        <v>590</v>
      </c>
      <c r="I31" s="148" t="s">
        <v>579</v>
      </c>
      <c r="J31" s="148">
        <v>3600</v>
      </c>
      <c r="K31" s="160">
        <v>12600000000</v>
      </c>
      <c r="L31" s="148"/>
      <c r="M31" s="148"/>
      <c r="N31" s="148"/>
      <c r="O31" s="160"/>
      <c r="P31" s="149"/>
      <c r="Q31" s="163"/>
      <c r="R31" s="140"/>
      <c r="S31" s="140"/>
      <c r="T31" s="140"/>
      <c r="U31" s="140"/>
      <c r="V31" s="140"/>
      <c r="W31" s="140"/>
    </row>
    <row r="32" spans="1:23" s="141" customFormat="1" ht="22.5">
      <c r="A32" s="146"/>
      <c r="B32" s="146"/>
      <c r="C32" s="146"/>
      <c r="D32" s="146"/>
      <c r="E32" s="145">
        <v>16</v>
      </c>
      <c r="F32" s="145" t="s">
        <v>670</v>
      </c>
      <c r="G32" s="147"/>
      <c r="H32" s="147" t="s">
        <v>590</v>
      </c>
      <c r="I32" s="148" t="s">
        <v>578</v>
      </c>
      <c r="J32" s="148">
        <v>2200</v>
      </c>
      <c r="K32" s="160">
        <v>7700000000</v>
      </c>
      <c r="L32" s="231">
        <f>SUM(K32:K33)</f>
        <v>9450000000</v>
      </c>
      <c r="M32" s="148"/>
      <c r="N32" s="148"/>
      <c r="O32" s="160"/>
      <c r="P32" s="149"/>
      <c r="Q32" s="163"/>
      <c r="R32" s="140"/>
      <c r="S32" s="140"/>
      <c r="T32" s="140"/>
      <c r="U32" s="140"/>
      <c r="V32" s="140"/>
      <c r="W32" s="140"/>
    </row>
    <row r="33" spans="1:23" s="141" customFormat="1" ht="33.75">
      <c r="A33" s="146"/>
      <c r="B33" s="146"/>
      <c r="C33" s="146"/>
      <c r="D33" s="146"/>
      <c r="E33" s="145">
        <v>17</v>
      </c>
      <c r="F33" s="145" t="s">
        <v>671</v>
      </c>
      <c r="G33" s="147"/>
      <c r="H33" s="147" t="s">
        <v>590</v>
      </c>
      <c r="I33" s="148" t="s">
        <v>577</v>
      </c>
      <c r="J33" s="148">
        <v>500</v>
      </c>
      <c r="K33" s="160">
        <v>1750000000</v>
      </c>
      <c r="L33" s="221"/>
      <c r="M33" s="231"/>
      <c r="N33" s="148"/>
      <c r="O33" s="160"/>
      <c r="P33" s="149"/>
      <c r="Q33" s="163"/>
      <c r="R33" s="140"/>
      <c r="S33" s="140"/>
      <c r="T33" s="140"/>
      <c r="U33" s="140"/>
      <c r="V33" s="140"/>
      <c r="W33" s="140"/>
    </row>
    <row r="34" spans="1:23" s="141" customFormat="1" ht="33.75">
      <c r="A34" s="146"/>
      <c r="B34" s="146"/>
      <c r="C34" s="146"/>
      <c r="D34" s="146"/>
      <c r="E34" s="145">
        <v>18</v>
      </c>
      <c r="F34" s="145" t="s">
        <v>672</v>
      </c>
      <c r="G34" s="147"/>
      <c r="H34" s="147" t="s">
        <v>590</v>
      </c>
      <c r="I34" s="148" t="s">
        <v>99</v>
      </c>
      <c r="J34" s="148">
        <v>1400</v>
      </c>
      <c r="K34" s="160">
        <v>4900000000</v>
      </c>
      <c r="L34" s="148"/>
      <c r="M34" s="148"/>
      <c r="N34" s="148"/>
      <c r="O34" s="160"/>
      <c r="P34" s="149"/>
      <c r="Q34" s="163"/>
      <c r="R34" s="140"/>
      <c r="S34" s="140"/>
      <c r="T34" s="140"/>
      <c r="U34" s="140"/>
      <c r="V34" s="140"/>
      <c r="W34" s="140"/>
    </row>
    <row r="35" spans="1:23" s="141" customFormat="1">
      <c r="A35" s="146"/>
      <c r="B35" s="146"/>
      <c r="C35" s="146"/>
      <c r="D35" s="146"/>
      <c r="E35" s="145"/>
      <c r="F35" s="145"/>
      <c r="G35" s="147"/>
      <c r="H35" s="147"/>
      <c r="I35" s="148"/>
      <c r="J35" s="148"/>
      <c r="K35" s="221"/>
      <c r="L35" s="148"/>
      <c r="M35" s="148"/>
      <c r="N35" s="148"/>
      <c r="O35" s="160"/>
      <c r="P35" s="149"/>
      <c r="Q35" s="163"/>
      <c r="R35" s="140"/>
      <c r="S35" s="140"/>
      <c r="T35" s="140"/>
      <c r="U35" s="140"/>
      <c r="V35" s="140"/>
      <c r="W35" s="140"/>
    </row>
    <row r="36" spans="1:23" s="141" customFormat="1">
      <c r="A36" s="146"/>
      <c r="B36" s="146"/>
      <c r="C36" s="146"/>
      <c r="D36" s="146"/>
      <c r="E36" s="145"/>
      <c r="F36" s="145"/>
      <c r="G36" s="147"/>
      <c r="H36" s="147"/>
      <c r="I36" s="148"/>
      <c r="J36" s="148"/>
      <c r="K36" s="160"/>
      <c r="L36" s="148"/>
      <c r="M36" s="148"/>
      <c r="N36" s="148"/>
      <c r="O36" s="160"/>
      <c r="P36" s="149"/>
      <c r="Q36" s="163"/>
      <c r="R36" s="140"/>
      <c r="S36" s="140"/>
      <c r="T36" s="140"/>
      <c r="U36" s="140"/>
      <c r="V36" s="140"/>
      <c r="W36" s="140"/>
    </row>
    <row r="37" spans="1:23" s="141" customFormat="1" ht="33.75">
      <c r="A37" s="146"/>
      <c r="B37" s="146"/>
      <c r="C37" s="146"/>
      <c r="D37" s="146"/>
      <c r="E37" s="145" t="s">
        <v>560</v>
      </c>
      <c r="F37" s="145" t="s">
        <v>197</v>
      </c>
      <c r="G37" s="147" t="s">
        <v>421</v>
      </c>
      <c r="H37" s="147" t="s">
        <v>411</v>
      </c>
      <c r="I37" s="148" t="s">
        <v>567</v>
      </c>
      <c r="J37" s="148" t="s">
        <v>250</v>
      </c>
      <c r="K37" s="160">
        <v>600000000</v>
      </c>
      <c r="L37" s="148" t="s">
        <v>67</v>
      </c>
      <c r="M37" s="148"/>
      <c r="N37" s="148" t="s">
        <v>250</v>
      </c>
      <c r="O37" s="160">
        <f>K37*100*10%</f>
        <v>6000000000</v>
      </c>
      <c r="P37" s="149"/>
      <c r="Q37" s="162"/>
      <c r="R37" s="140"/>
      <c r="S37" s="140"/>
      <c r="T37" s="140"/>
      <c r="U37" s="140"/>
      <c r="V37" s="140"/>
      <c r="W37" s="140"/>
    </row>
    <row r="38" spans="1:23" s="141" customFormat="1" ht="22.5">
      <c r="A38" s="146"/>
      <c r="B38" s="146"/>
      <c r="C38" s="146"/>
      <c r="D38" s="146"/>
      <c r="E38" s="145" t="s">
        <v>561</v>
      </c>
      <c r="F38" s="145" t="s">
        <v>198</v>
      </c>
      <c r="G38" s="147" t="s">
        <v>414</v>
      </c>
      <c r="H38" s="147" t="s">
        <v>590</v>
      </c>
      <c r="I38" s="148" t="s">
        <v>567</v>
      </c>
      <c r="J38" s="148" t="s">
        <v>251</v>
      </c>
      <c r="K38" s="160">
        <f>SUM(K39:K43)</f>
        <v>43000000000</v>
      </c>
      <c r="L38" s="148" t="s">
        <v>67</v>
      </c>
      <c r="M38" s="148"/>
      <c r="N38" s="148" t="s">
        <v>251</v>
      </c>
      <c r="O38" s="160">
        <f>K38*100*10%</f>
        <v>430000000000</v>
      </c>
      <c r="P38" s="149"/>
      <c r="Q38" s="163"/>
      <c r="R38" s="140"/>
      <c r="S38" s="140"/>
      <c r="T38" s="140"/>
      <c r="U38" s="140"/>
      <c r="V38" s="140"/>
      <c r="W38" s="140"/>
    </row>
    <row r="39" spans="1:23" s="141" customFormat="1" ht="22.5">
      <c r="A39" s="146"/>
      <c r="B39" s="146"/>
      <c r="C39" s="146"/>
      <c r="D39" s="146"/>
      <c r="E39" s="145"/>
      <c r="F39" s="145" t="s">
        <v>682</v>
      </c>
      <c r="G39" s="147"/>
      <c r="H39" s="147" t="s">
        <v>590</v>
      </c>
      <c r="I39" s="148" t="s">
        <v>99</v>
      </c>
      <c r="J39" s="148">
        <v>30</v>
      </c>
      <c r="K39" s="160">
        <v>8000000000</v>
      </c>
      <c r="L39" s="148"/>
      <c r="M39" s="148"/>
      <c r="N39" s="148"/>
      <c r="O39" s="160"/>
      <c r="P39" s="149"/>
      <c r="Q39" s="163"/>
      <c r="R39" s="140"/>
      <c r="S39" s="140"/>
      <c r="T39" s="140"/>
      <c r="U39" s="140"/>
      <c r="V39" s="140"/>
      <c r="W39" s="140"/>
    </row>
    <row r="40" spans="1:23" s="141" customFormat="1" ht="22.5">
      <c r="A40" s="146"/>
      <c r="B40" s="146"/>
      <c r="C40" s="146"/>
      <c r="D40" s="146"/>
      <c r="E40" s="145"/>
      <c r="F40" s="145" t="s">
        <v>686</v>
      </c>
      <c r="G40" s="147"/>
      <c r="H40" s="147" t="s">
        <v>590</v>
      </c>
      <c r="I40" s="148" t="s">
        <v>615</v>
      </c>
      <c r="J40" s="148">
        <v>60</v>
      </c>
      <c r="K40" s="160">
        <v>20000000000</v>
      </c>
      <c r="L40" s="148"/>
      <c r="M40" s="148"/>
      <c r="N40" s="148"/>
      <c r="O40" s="160"/>
      <c r="P40" s="149"/>
      <c r="Q40" s="163"/>
      <c r="R40" s="140"/>
      <c r="S40" s="140"/>
      <c r="T40" s="140"/>
      <c r="U40" s="140"/>
      <c r="V40" s="140"/>
      <c r="W40" s="140"/>
    </row>
    <row r="41" spans="1:23" s="141" customFormat="1" ht="33.75">
      <c r="A41" s="146"/>
      <c r="B41" s="146"/>
      <c r="C41" s="146"/>
      <c r="D41" s="146"/>
      <c r="E41" s="145"/>
      <c r="F41" s="145" t="s">
        <v>683</v>
      </c>
      <c r="G41" s="147"/>
      <c r="H41" s="147" t="s">
        <v>590</v>
      </c>
      <c r="I41" s="148" t="s">
        <v>100</v>
      </c>
      <c r="J41" s="148">
        <v>40</v>
      </c>
      <c r="K41" s="160">
        <v>5000000000</v>
      </c>
      <c r="L41" s="148"/>
      <c r="M41" s="148"/>
      <c r="N41" s="148"/>
      <c r="O41" s="160"/>
      <c r="P41" s="149"/>
      <c r="Q41" s="163"/>
      <c r="R41" s="140"/>
      <c r="S41" s="140"/>
      <c r="T41" s="140"/>
      <c r="U41" s="140"/>
      <c r="V41" s="140"/>
      <c r="W41" s="140"/>
    </row>
    <row r="42" spans="1:23" s="141" customFormat="1" ht="33.75">
      <c r="A42" s="146"/>
      <c r="B42" s="146"/>
      <c r="C42" s="146"/>
      <c r="D42" s="146"/>
      <c r="E42" s="145"/>
      <c r="F42" s="145" t="s">
        <v>684</v>
      </c>
      <c r="G42" s="147"/>
      <c r="H42" s="147" t="s">
        <v>590</v>
      </c>
      <c r="I42" s="148" t="s">
        <v>99</v>
      </c>
      <c r="J42" s="148">
        <v>40</v>
      </c>
      <c r="K42" s="160">
        <v>5000000000</v>
      </c>
      <c r="L42" s="148"/>
      <c r="M42" s="148"/>
      <c r="N42" s="148"/>
      <c r="O42" s="160"/>
      <c r="P42" s="149"/>
      <c r="Q42" s="163"/>
      <c r="R42" s="140"/>
      <c r="S42" s="140"/>
      <c r="T42" s="140"/>
      <c r="U42" s="140"/>
      <c r="V42" s="140"/>
      <c r="W42" s="140"/>
    </row>
    <row r="43" spans="1:23" s="141" customFormat="1" ht="33.75">
      <c r="A43" s="146"/>
      <c r="B43" s="146"/>
      <c r="C43" s="146"/>
      <c r="D43" s="146"/>
      <c r="E43" s="145"/>
      <c r="F43" s="145" t="s">
        <v>685</v>
      </c>
      <c r="G43" s="147"/>
      <c r="H43" s="147" t="s">
        <v>590</v>
      </c>
      <c r="I43" s="148" t="s">
        <v>99</v>
      </c>
      <c r="J43" s="148">
        <v>40</v>
      </c>
      <c r="K43" s="160">
        <v>5000000000</v>
      </c>
      <c r="L43" s="148"/>
      <c r="M43" s="148"/>
      <c r="N43" s="148"/>
      <c r="O43" s="160"/>
      <c r="P43" s="149"/>
      <c r="Q43" s="163"/>
      <c r="R43" s="140"/>
      <c r="S43" s="140"/>
      <c r="T43" s="140"/>
      <c r="U43" s="140"/>
      <c r="V43" s="140"/>
      <c r="W43" s="140"/>
    </row>
    <row r="44" spans="1:23" s="141" customFormat="1">
      <c r="A44" s="146"/>
      <c r="B44" s="146"/>
      <c r="C44" s="146"/>
      <c r="D44" s="146"/>
      <c r="E44" s="145"/>
      <c r="F44" s="145"/>
      <c r="G44" s="147"/>
      <c r="H44" s="147"/>
      <c r="I44" s="148"/>
      <c r="J44" s="148"/>
      <c r="K44" s="160"/>
      <c r="L44" s="148"/>
      <c r="M44" s="148"/>
      <c r="N44" s="148"/>
      <c r="O44" s="160"/>
      <c r="P44" s="149"/>
      <c r="Q44" s="163"/>
      <c r="R44" s="140"/>
      <c r="S44" s="140"/>
      <c r="T44" s="140"/>
      <c r="U44" s="140"/>
      <c r="V44" s="140"/>
      <c r="W44" s="140"/>
    </row>
    <row r="45" spans="1:23" s="141" customFormat="1" ht="33.75">
      <c r="A45" s="146"/>
      <c r="B45" s="146"/>
      <c r="C45" s="146"/>
      <c r="D45" s="146"/>
      <c r="E45" s="192"/>
      <c r="F45" s="145" t="s">
        <v>222</v>
      </c>
      <c r="G45" s="147" t="s">
        <v>415</v>
      </c>
      <c r="H45" s="147" t="s">
        <v>376</v>
      </c>
      <c r="I45" s="148"/>
      <c r="J45" s="148" t="s">
        <v>234</v>
      </c>
      <c r="K45" s="160">
        <f>SUM(K46:K55)</f>
        <v>30000000000</v>
      </c>
      <c r="L45" s="148" t="s">
        <v>67</v>
      </c>
      <c r="M45" s="148"/>
      <c r="N45" s="148" t="s">
        <v>234</v>
      </c>
      <c r="O45" s="160">
        <f>K45*100*10%</f>
        <v>300000000000</v>
      </c>
      <c r="P45" s="149"/>
      <c r="Q45" s="163"/>
      <c r="R45" s="140"/>
      <c r="S45" s="140"/>
      <c r="T45" s="140"/>
      <c r="U45" s="140"/>
      <c r="V45" s="140"/>
      <c r="W45" s="140"/>
    </row>
    <row r="46" spans="1:23" s="141" customFormat="1" ht="56.25">
      <c r="A46" s="146"/>
      <c r="B46" s="146"/>
      <c r="C46" s="146"/>
      <c r="D46" s="146"/>
      <c r="E46" s="235"/>
      <c r="F46" s="167" t="s">
        <v>689</v>
      </c>
      <c r="G46" s="228"/>
      <c r="H46" s="228" t="s">
        <v>590</v>
      </c>
      <c r="I46" s="148" t="s">
        <v>577</v>
      </c>
      <c r="J46" s="148">
        <v>700</v>
      </c>
      <c r="K46" s="230">
        <v>1650000000</v>
      </c>
      <c r="L46" s="148"/>
      <c r="M46" s="148"/>
      <c r="N46" s="148"/>
      <c r="O46" s="160"/>
      <c r="P46" s="149"/>
      <c r="Q46" s="163"/>
      <c r="R46" s="140"/>
      <c r="S46" s="140"/>
      <c r="T46" s="140"/>
      <c r="U46" s="140"/>
      <c r="V46" s="140"/>
      <c r="W46" s="140"/>
    </row>
    <row r="47" spans="1:23" s="141" customFormat="1" ht="56.25">
      <c r="A47" s="146"/>
      <c r="B47" s="146"/>
      <c r="C47" s="146"/>
      <c r="D47" s="146"/>
      <c r="E47" s="235"/>
      <c r="F47" s="167" t="s">
        <v>690</v>
      </c>
      <c r="G47" s="228"/>
      <c r="H47" s="228" t="s">
        <v>590</v>
      </c>
      <c r="I47" s="148" t="s">
        <v>577</v>
      </c>
      <c r="J47" s="148">
        <v>1000</v>
      </c>
      <c r="K47" s="230">
        <v>1650000000</v>
      </c>
      <c r="L47" s="148"/>
      <c r="M47" s="148"/>
      <c r="N47" s="148"/>
      <c r="O47" s="160"/>
      <c r="P47" s="149"/>
      <c r="Q47" s="163"/>
      <c r="R47" s="140"/>
      <c r="S47" s="140"/>
      <c r="T47" s="140"/>
      <c r="U47" s="140"/>
      <c r="V47" s="140"/>
      <c r="W47" s="140"/>
    </row>
    <row r="48" spans="1:23" s="141" customFormat="1" ht="45">
      <c r="A48" s="146"/>
      <c r="B48" s="146"/>
      <c r="C48" s="146"/>
      <c r="D48" s="146"/>
      <c r="E48" s="235"/>
      <c r="F48" s="167" t="s">
        <v>691</v>
      </c>
      <c r="G48" s="228"/>
      <c r="H48" s="228" t="s">
        <v>590</v>
      </c>
      <c r="I48" s="148" t="s">
        <v>579</v>
      </c>
      <c r="J48" s="148">
        <v>2825</v>
      </c>
      <c r="K48" s="230">
        <v>1210000000</v>
      </c>
      <c r="L48" s="148"/>
      <c r="M48" s="148"/>
      <c r="N48" s="148"/>
      <c r="O48" s="160"/>
      <c r="P48" s="149"/>
      <c r="Q48" s="163"/>
      <c r="R48" s="140"/>
      <c r="S48" s="140"/>
      <c r="T48" s="140"/>
      <c r="U48" s="140"/>
      <c r="V48" s="140"/>
      <c r="W48" s="140"/>
    </row>
    <row r="49" spans="1:23" s="141" customFormat="1" ht="56.25">
      <c r="A49" s="146"/>
      <c r="B49" s="146"/>
      <c r="C49" s="146"/>
      <c r="D49" s="146"/>
      <c r="E49" s="235"/>
      <c r="F49" s="167" t="s">
        <v>692</v>
      </c>
      <c r="G49" s="228"/>
      <c r="H49" s="228" t="s">
        <v>590</v>
      </c>
      <c r="I49" s="148" t="s">
        <v>579</v>
      </c>
      <c r="J49" s="148">
        <v>1145</v>
      </c>
      <c r="K49" s="230">
        <v>1650000000</v>
      </c>
      <c r="L49" s="148"/>
      <c r="M49" s="148"/>
      <c r="N49" s="148"/>
      <c r="O49" s="160"/>
      <c r="P49" s="149"/>
      <c r="Q49" s="163"/>
      <c r="R49" s="140"/>
      <c r="S49" s="140"/>
      <c r="T49" s="140"/>
      <c r="U49" s="140"/>
      <c r="V49" s="140"/>
      <c r="W49" s="140"/>
    </row>
    <row r="50" spans="1:23" s="141" customFormat="1" ht="45">
      <c r="A50" s="146"/>
      <c r="B50" s="146"/>
      <c r="C50" s="146"/>
      <c r="D50" s="146"/>
      <c r="E50" s="235"/>
      <c r="F50" s="167" t="s">
        <v>693</v>
      </c>
      <c r="G50" s="228"/>
      <c r="H50" s="228" t="s">
        <v>590</v>
      </c>
      <c r="I50" s="148" t="s">
        <v>579</v>
      </c>
      <c r="J50" s="148">
        <v>800</v>
      </c>
      <c r="K50" s="230">
        <v>1100000000</v>
      </c>
      <c r="L50" s="148"/>
      <c r="M50" s="148"/>
      <c r="N50" s="148"/>
      <c r="O50" s="160"/>
      <c r="P50" s="149"/>
      <c r="Q50" s="163"/>
      <c r="R50" s="140"/>
      <c r="S50" s="140"/>
      <c r="T50" s="140"/>
      <c r="U50" s="140"/>
      <c r="V50" s="140"/>
      <c r="W50" s="140"/>
    </row>
    <row r="51" spans="1:23" s="141" customFormat="1" ht="45">
      <c r="A51" s="146"/>
      <c r="B51" s="146"/>
      <c r="C51" s="146"/>
      <c r="D51" s="146"/>
      <c r="E51" s="235"/>
      <c r="F51" s="167" t="s">
        <v>694</v>
      </c>
      <c r="G51" s="228"/>
      <c r="H51" s="228" t="s">
        <v>590</v>
      </c>
      <c r="I51" s="148" t="s">
        <v>652</v>
      </c>
      <c r="J51" s="148">
        <v>1500</v>
      </c>
      <c r="K51" s="230">
        <v>1320000000</v>
      </c>
      <c r="L51" s="148"/>
      <c r="M51" s="148"/>
      <c r="N51" s="148"/>
      <c r="O51" s="160"/>
      <c r="P51" s="149"/>
      <c r="Q51" s="163"/>
      <c r="R51" s="140"/>
      <c r="S51" s="140"/>
      <c r="T51" s="140"/>
      <c r="U51" s="140"/>
      <c r="V51" s="140"/>
      <c r="W51" s="140"/>
    </row>
    <row r="52" spans="1:23" s="141" customFormat="1" ht="56.25">
      <c r="A52" s="146"/>
      <c r="B52" s="146"/>
      <c r="C52" s="146"/>
      <c r="D52" s="146"/>
      <c r="E52" s="235"/>
      <c r="F52" s="167" t="s">
        <v>695</v>
      </c>
      <c r="G52" s="228"/>
      <c r="H52" s="228" t="s">
        <v>590</v>
      </c>
      <c r="I52" s="148" t="s">
        <v>578</v>
      </c>
      <c r="J52" s="148">
        <v>3300</v>
      </c>
      <c r="K52" s="230">
        <v>1815000000</v>
      </c>
      <c r="L52" s="148"/>
      <c r="M52" s="148"/>
      <c r="N52" s="148"/>
      <c r="O52" s="160"/>
      <c r="P52" s="149"/>
      <c r="Q52" s="163"/>
      <c r="R52" s="140"/>
      <c r="S52" s="140"/>
      <c r="T52" s="140"/>
      <c r="U52" s="140"/>
      <c r="V52" s="140"/>
      <c r="W52" s="140"/>
    </row>
    <row r="53" spans="1:23" s="141" customFormat="1" ht="33.75">
      <c r="A53" s="146"/>
      <c r="B53" s="146"/>
      <c r="C53" s="146"/>
      <c r="D53" s="146"/>
      <c r="E53" s="235"/>
      <c r="F53" s="167" t="s">
        <v>696</v>
      </c>
      <c r="G53" s="228"/>
      <c r="H53" s="228" t="s">
        <v>590</v>
      </c>
      <c r="I53" s="147" t="s">
        <v>697</v>
      </c>
      <c r="J53" s="148"/>
      <c r="K53" s="230">
        <v>14605000000</v>
      </c>
      <c r="L53" s="231"/>
      <c r="M53" s="148"/>
      <c r="N53" s="148"/>
      <c r="O53" s="160"/>
      <c r="P53" s="149"/>
      <c r="Q53" s="163"/>
      <c r="R53" s="140"/>
      <c r="S53" s="140"/>
      <c r="T53" s="140"/>
      <c r="U53" s="140"/>
      <c r="V53" s="140"/>
      <c r="W53" s="140"/>
    </row>
    <row r="54" spans="1:23" s="141" customFormat="1">
      <c r="A54" s="146"/>
      <c r="B54" s="146"/>
      <c r="C54" s="146"/>
      <c r="D54" s="146"/>
      <c r="E54" s="235"/>
      <c r="F54" s="167"/>
      <c r="G54" s="228"/>
      <c r="H54" s="228"/>
      <c r="I54" s="148"/>
      <c r="J54" s="148"/>
      <c r="K54" s="230"/>
      <c r="L54" s="148"/>
      <c r="M54" s="148"/>
      <c r="N54" s="148"/>
      <c r="O54" s="160"/>
      <c r="P54" s="149"/>
      <c r="Q54" s="163"/>
      <c r="R54" s="140"/>
      <c r="S54" s="140"/>
      <c r="T54" s="140"/>
      <c r="U54" s="140"/>
      <c r="V54" s="140"/>
      <c r="W54" s="140"/>
    </row>
    <row r="55" spans="1:23" s="141" customFormat="1" ht="45">
      <c r="A55" s="146"/>
      <c r="B55" s="146"/>
      <c r="C55" s="146"/>
      <c r="D55" s="146"/>
      <c r="E55" s="235"/>
      <c r="F55" s="167" t="s">
        <v>698</v>
      </c>
      <c r="G55" s="228"/>
      <c r="H55" s="228" t="s">
        <v>590</v>
      </c>
      <c r="I55" s="147" t="s">
        <v>697</v>
      </c>
      <c r="J55" s="148"/>
      <c r="K55" s="230">
        <v>5000000000</v>
      </c>
      <c r="L55" s="231"/>
      <c r="M55" s="148"/>
      <c r="N55" s="148"/>
      <c r="O55" s="160"/>
      <c r="P55" s="149"/>
      <c r="Q55" s="163"/>
      <c r="R55" s="140"/>
      <c r="S55" s="140"/>
      <c r="T55" s="140"/>
      <c r="U55" s="140"/>
      <c r="V55" s="140"/>
      <c r="W55" s="140"/>
    </row>
    <row r="56" spans="1:23" s="141" customFormat="1">
      <c r="A56" s="146"/>
      <c r="B56" s="146"/>
      <c r="C56" s="146"/>
      <c r="D56" s="146"/>
      <c r="E56" s="235"/>
      <c r="F56" s="167"/>
      <c r="G56" s="228"/>
      <c r="H56" s="228"/>
      <c r="I56" s="148"/>
      <c r="J56" s="148"/>
      <c r="K56" s="230"/>
      <c r="L56" s="148"/>
      <c r="M56" s="148"/>
      <c r="N56" s="148"/>
      <c r="O56" s="160"/>
      <c r="P56" s="149"/>
      <c r="Q56" s="163"/>
      <c r="R56" s="140"/>
      <c r="S56" s="140"/>
      <c r="T56" s="140"/>
      <c r="U56" s="140"/>
      <c r="V56" s="140"/>
      <c r="W56" s="140"/>
    </row>
    <row r="57" spans="1:23" s="141" customFormat="1" ht="24.75" customHeight="1">
      <c r="A57" s="146"/>
      <c r="B57" s="146"/>
      <c r="C57" s="146"/>
      <c r="D57" s="146"/>
      <c r="E57" s="336"/>
      <c r="F57" s="308" t="s">
        <v>205</v>
      </c>
      <c r="G57" s="308" t="s">
        <v>433</v>
      </c>
      <c r="H57" s="308" t="s">
        <v>675</v>
      </c>
      <c r="I57" s="148" t="s">
        <v>652</v>
      </c>
      <c r="J57" s="148">
        <v>250</v>
      </c>
      <c r="K57" s="323">
        <v>750000000</v>
      </c>
      <c r="L57" s="326" t="s">
        <v>67</v>
      </c>
      <c r="M57" s="148"/>
      <c r="N57" s="148" t="s">
        <v>434</v>
      </c>
      <c r="O57" s="323">
        <f>K57*100*10%</f>
        <v>7500000000</v>
      </c>
      <c r="P57" s="149"/>
      <c r="Q57" s="163"/>
      <c r="R57" s="140"/>
      <c r="S57" s="140"/>
      <c r="T57" s="140"/>
      <c r="U57" s="140"/>
      <c r="V57" s="140"/>
      <c r="W57" s="140"/>
    </row>
    <row r="58" spans="1:23" s="141" customFormat="1">
      <c r="A58" s="146"/>
      <c r="B58" s="146"/>
      <c r="C58" s="146"/>
      <c r="D58" s="146"/>
      <c r="E58" s="337"/>
      <c r="F58" s="309"/>
      <c r="G58" s="309"/>
      <c r="H58" s="309"/>
      <c r="I58" s="148" t="s">
        <v>674</v>
      </c>
      <c r="J58" s="148">
        <v>250</v>
      </c>
      <c r="K58" s="325"/>
      <c r="L58" s="328"/>
      <c r="M58" s="148"/>
      <c r="N58" s="148"/>
      <c r="O58" s="325"/>
      <c r="P58" s="149"/>
      <c r="Q58" s="163"/>
      <c r="R58" s="140"/>
      <c r="S58" s="140"/>
      <c r="T58" s="140"/>
      <c r="U58" s="140"/>
      <c r="V58" s="140"/>
      <c r="W58" s="140"/>
    </row>
    <row r="59" spans="1:23" s="141" customFormat="1">
      <c r="A59" s="146"/>
      <c r="B59" s="146"/>
      <c r="C59" s="146"/>
      <c r="D59" s="146"/>
      <c r="E59" s="145"/>
      <c r="F59" s="145"/>
      <c r="G59" s="147"/>
      <c r="H59" s="147"/>
      <c r="I59" s="148"/>
      <c r="J59" s="148"/>
      <c r="K59" s="160"/>
      <c r="L59" s="148"/>
      <c r="M59" s="148"/>
      <c r="N59" s="148"/>
      <c r="O59" s="160"/>
      <c r="P59" s="149"/>
      <c r="Q59" s="163"/>
      <c r="R59" s="140"/>
      <c r="S59" s="140"/>
      <c r="T59" s="140"/>
      <c r="U59" s="140"/>
      <c r="V59" s="140"/>
      <c r="W59" s="140"/>
    </row>
    <row r="60" spans="1:23" s="141" customFormat="1" ht="45">
      <c r="A60" s="146"/>
      <c r="B60" s="146"/>
      <c r="C60" s="146"/>
      <c r="D60" s="146"/>
      <c r="E60" s="192"/>
      <c r="F60" s="145" t="s">
        <v>223</v>
      </c>
      <c r="G60" s="147" t="s">
        <v>416</v>
      </c>
      <c r="H60" s="147" t="s">
        <v>376</v>
      </c>
      <c r="I60" s="147" t="s">
        <v>699</v>
      </c>
      <c r="J60" s="148" t="s">
        <v>235</v>
      </c>
      <c r="K60" s="160">
        <v>9000000000</v>
      </c>
      <c r="L60" s="148" t="s">
        <v>67</v>
      </c>
      <c r="M60" s="148"/>
      <c r="N60" s="148" t="s">
        <v>235</v>
      </c>
      <c r="O60" s="160">
        <f>K60*100*10%</f>
        <v>90000000000</v>
      </c>
      <c r="P60" s="149"/>
      <c r="Q60" s="163"/>
      <c r="R60" s="140"/>
      <c r="S60" s="140"/>
      <c r="T60" s="140"/>
      <c r="U60" s="140"/>
      <c r="V60" s="140"/>
      <c r="W60" s="140"/>
    </row>
    <row r="61" spans="1:23" s="141" customFormat="1" ht="33.75">
      <c r="A61" s="146"/>
      <c r="B61" s="146"/>
      <c r="C61" s="146"/>
      <c r="D61" s="146"/>
      <c r="E61" s="192"/>
      <c r="F61" s="145" t="s">
        <v>225</v>
      </c>
      <c r="G61" s="147" t="s">
        <v>417</v>
      </c>
      <c r="H61" s="147" t="s">
        <v>376</v>
      </c>
      <c r="I61" s="148" t="s">
        <v>579</v>
      </c>
      <c r="J61" s="148" t="s">
        <v>236</v>
      </c>
      <c r="K61" s="160">
        <v>450000000</v>
      </c>
      <c r="L61" s="148" t="s">
        <v>67</v>
      </c>
      <c r="M61" s="148"/>
      <c r="N61" s="148" t="s">
        <v>236</v>
      </c>
      <c r="O61" s="160">
        <f t="shared" ref="O61:O63" si="1">K61*100*10%</f>
        <v>4500000000</v>
      </c>
      <c r="P61" s="149"/>
      <c r="Q61" s="163"/>
      <c r="R61" s="140"/>
      <c r="S61" s="140"/>
      <c r="T61" s="140"/>
      <c r="U61" s="140"/>
      <c r="V61" s="140"/>
      <c r="W61" s="140"/>
    </row>
    <row r="62" spans="1:23" s="141" customFormat="1" ht="33.75">
      <c r="A62" s="146"/>
      <c r="B62" s="146"/>
      <c r="C62" s="146"/>
      <c r="D62" s="146"/>
      <c r="E62" s="192"/>
      <c r="F62" s="145" t="s">
        <v>175</v>
      </c>
      <c r="G62" s="147" t="s">
        <v>417</v>
      </c>
      <c r="H62" s="147" t="s">
        <v>376</v>
      </c>
      <c r="I62" s="148" t="s">
        <v>578</v>
      </c>
      <c r="J62" s="148" t="s">
        <v>236</v>
      </c>
      <c r="K62" s="160">
        <v>450000000</v>
      </c>
      <c r="L62" s="148" t="s">
        <v>67</v>
      </c>
      <c r="M62" s="148"/>
      <c r="N62" s="148" t="s">
        <v>236</v>
      </c>
      <c r="O62" s="160">
        <f t="shared" si="1"/>
        <v>4500000000</v>
      </c>
      <c r="P62" s="149"/>
      <c r="Q62" s="163"/>
      <c r="R62" s="140"/>
      <c r="S62" s="140"/>
      <c r="T62" s="140"/>
      <c r="U62" s="140"/>
      <c r="V62" s="140"/>
      <c r="W62" s="140"/>
    </row>
    <row r="63" spans="1:23" s="141" customFormat="1" ht="33.75">
      <c r="A63" s="146"/>
      <c r="B63" s="146"/>
      <c r="C63" s="146"/>
      <c r="D63" s="146"/>
      <c r="E63" s="192"/>
      <c r="F63" s="145" t="s">
        <v>176</v>
      </c>
      <c r="G63" s="147" t="s">
        <v>417</v>
      </c>
      <c r="H63" s="147" t="s">
        <v>376</v>
      </c>
      <c r="I63" s="148" t="s">
        <v>577</v>
      </c>
      <c r="J63" s="148" t="s">
        <v>236</v>
      </c>
      <c r="K63" s="160">
        <v>450000000</v>
      </c>
      <c r="L63" s="148" t="s">
        <v>67</v>
      </c>
      <c r="M63" s="148"/>
      <c r="N63" s="148" t="s">
        <v>236</v>
      </c>
      <c r="O63" s="160">
        <f t="shared" si="1"/>
        <v>4500000000</v>
      </c>
      <c r="P63" s="149"/>
      <c r="Q63" s="163"/>
      <c r="R63" s="140"/>
      <c r="S63" s="140"/>
      <c r="T63" s="140"/>
      <c r="U63" s="140"/>
      <c r="V63" s="140"/>
      <c r="W63" s="140"/>
    </row>
    <row r="64" spans="1:23" s="141" customFormat="1" ht="22.5" customHeight="1">
      <c r="A64" s="146"/>
      <c r="B64" s="146"/>
      <c r="C64" s="146"/>
      <c r="D64" s="146"/>
      <c r="E64" s="336"/>
      <c r="F64" s="334" t="s">
        <v>226</v>
      </c>
      <c r="G64" s="308" t="s">
        <v>418</v>
      </c>
      <c r="H64" s="308" t="s">
        <v>412</v>
      </c>
      <c r="I64" s="148" t="s">
        <v>678</v>
      </c>
      <c r="J64" s="326" t="s">
        <v>237</v>
      </c>
      <c r="K64" s="323">
        <v>50000000000</v>
      </c>
      <c r="L64" s="326" t="s">
        <v>67</v>
      </c>
      <c r="M64" s="326"/>
      <c r="N64" s="326" t="s">
        <v>237</v>
      </c>
      <c r="O64" s="323">
        <f>K64*100*10%</f>
        <v>500000000000</v>
      </c>
      <c r="P64" s="149"/>
      <c r="Q64" s="163"/>
      <c r="R64" s="140"/>
      <c r="S64" s="140"/>
      <c r="T64" s="140"/>
      <c r="U64" s="140"/>
      <c r="V64" s="140"/>
      <c r="W64" s="140"/>
    </row>
    <row r="65" spans="1:23" s="141" customFormat="1" ht="33.75">
      <c r="A65" s="146"/>
      <c r="B65" s="146"/>
      <c r="C65" s="146"/>
      <c r="D65" s="146"/>
      <c r="E65" s="337"/>
      <c r="F65" s="335"/>
      <c r="G65" s="309"/>
      <c r="H65" s="309"/>
      <c r="I65" s="147" t="s">
        <v>679</v>
      </c>
      <c r="J65" s="328"/>
      <c r="K65" s="325"/>
      <c r="L65" s="328"/>
      <c r="M65" s="328"/>
      <c r="N65" s="328"/>
      <c r="O65" s="325"/>
      <c r="P65" s="149"/>
      <c r="Q65" s="163"/>
      <c r="R65" s="140"/>
      <c r="S65" s="140"/>
      <c r="T65" s="140"/>
      <c r="U65" s="140"/>
      <c r="V65" s="140"/>
      <c r="W65" s="140"/>
    </row>
    <row r="66" spans="1:23" s="141" customFormat="1">
      <c r="A66" s="146"/>
      <c r="B66" s="146"/>
      <c r="C66" s="146"/>
      <c r="D66" s="146"/>
      <c r="E66" s="145"/>
      <c r="F66" s="145"/>
      <c r="G66" s="147"/>
      <c r="H66" s="147"/>
      <c r="I66" s="148"/>
      <c r="J66" s="148"/>
      <c r="K66" s="160"/>
      <c r="L66" s="148"/>
      <c r="M66" s="148"/>
      <c r="N66" s="148"/>
      <c r="O66" s="160"/>
      <c r="P66" s="149"/>
      <c r="Q66" s="163"/>
      <c r="R66" s="140"/>
      <c r="S66" s="140"/>
      <c r="T66" s="140"/>
      <c r="U66" s="140"/>
      <c r="V66" s="140"/>
      <c r="W66" s="140"/>
    </row>
    <row r="67" spans="1:23" s="154" customFormat="1" ht="42">
      <c r="A67" s="151"/>
      <c r="B67" s="151"/>
      <c r="C67" s="151"/>
      <c r="D67" s="151"/>
      <c r="E67" s="153" t="s">
        <v>562</v>
      </c>
      <c r="F67" s="153" t="s">
        <v>372</v>
      </c>
      <c r="G67" s="156" t="s">
        <v>563</v>
      </c>
      <c r="H67" s="156" t="s">
        <v>356</v>
      </c>
      <c r="I67" s="147" t="s">
        <v>680</v>
      </c>
      <c r="J67" s="158">
        <v>100</v>
      </c>
      <c r="K67" s="108">
        <f>SUM(K68:K71)</f>
        <v>24850000000</v>
      </c>
      <c r="L67" s="148" t="s">
        <v>67</v>
      </c>
      <c r="M67" s="158"/>
      <c r="N67" s="158">
        <v>100</v>
      </c>
      <c r="O67" s="108">
        <f>SUM(O68:O71)</f>
        <v>248500000000</v>
      </c>
      <c r="P67" s="159"/>
      <c r="Q67" s="165" t="s">
        <v>534</v>
      </c>
      <c r="R67" s="134"/>
      <c r="S67" s="134"/>
      <c r="T67" s="134"/>
      <c r="U67" s="134"/>
      <c r="V67" s="134"/>
      <c r="W67" s="134"/>
    </row>
    <row r="68" spans="1:23" s="141" customFormat="1" ht="22.5">
      <c r="A68" s="146"/>
      <c r="B68" s="146"/>
      <c r="C68" s="146"/>
      <c r="D68" s="146"/>
      <c r="E68" s="145" t="s">
        <v>557</v>
      </c>
      <c r="F68" s="145" t="s">
        <v>207</v>
      </c>
      <c r="G68" s="147" t="s">
        <v>430</v>
      </c>
      <c r="H68" s="147" t="s">
        <v>376</v>
      </c>
      <c r="I68" s="147" t="s">
        <v>680</v>
      </c>
      <c r="J68" s="148" t="s">
        <v>243</v>
      </c>
      <c r="K68" s="160">
        <v>13000000000</v>
      </c>
      <c r="L68" s="148" t="s">
        <v>67</v>
      </c>
      <c r="M68" s="148"/>
      <c r="N68" s="148" t="s">
        <v>243</v>
      </c>
      <c r="O68" s="160">
        <f>K68*100*10%</f>
        <v>130000000000</v>
      </c>
      <c r="P68" s="149"/>
      <c r="Q68" s="163"/>
      <c r="R68" s="140"/>
      <c r="S68" s="140"/>
      <c r="T68" s="140"/>
      <c r="U68" s="140"/>
      <c r="V68" s="140"/>
      <c r="W68" s="140"/>
    </row>
    <row r="69" spans="1:23" s="141" customFormat="1" ht="22.5">
      <c r="A69" s="146"/>
      <c r="B69" s="146"/>
      <c r="C69" s="146"/>
      <c r="D69" s="146"/>
      <c r="E69" s="145" t="s">
        <v>558</v>
      </c>
      <c r="F69" s="145" t="s">
        <v>208</v>
      </c>
      <c r="G69" s="147" t="s">
        <v>431</v>
      </c>
      <c r="H69" s="147" t="s">
        <v>545</v>
      </c>
      <c r="I69" s="147" t="s">
        <v>680</v>
      </c>
      <c r="J69" s="148" t="s">
        <v>244</v>
      </c>
      <c r="K69" s="160">
        <v>850000000</v>
      </c>
      <c r="L69" s="148" t="s">
        <v>67</v>
      </c>
      <c r="M69" s="148"/>
      <c r="N69" s="148" t="s">
        <v>244</v>
      </c>
      <c r="O69" s="160">
        <f t="shared" ref="O69:O71" si="2">K69*100*10%</f>
        <v>8500000000</v>
      </c>
      <c r="P69" s="149"/>
      <c r="Q69" s="163"/>
      <c r="R69" s="140"/>
      <c r="S69" s="140"/>
      <c r="T69" s="140"/>
      <c r="U69" s="140"/>
      <c r="V69" s="140"/>
      <c r="W69" s="140"/>
    </row>
    <row r="70" spans="1:23" s="141" customFormat="1" ht="33.75">
      <c r="A70" s="146"/>
      <c r="B70" s="146"/>
      <c r="C70" s="146"/>
      <c r="D70" s="146"/>
      <c r="E70" s="192"/>
      <c r="F70" s="145" t="s">
        <v>215</v>
      </c>
      <c r="G70" s="147" t="s">
        <v>445</v>
      </c>
      <c r="H70" s="147" t="s">
        <v>545</v>
      </c>
      <c r="I70" s="147" t="s">
        <v>681</v>
      </c>
      <c r="J70" s="148" t="s">
        <v>245</v>
      </c>
      <c r="K70" s="160">
        <v>1000000000</v>
      </c>
      <c r="L70" s="148" t="s">
        <v>67</v>
      </c>
      <c r="M70" s="148"/>
      <c r="N70" s="148" t="s">
        <v>245</v>
      </c>
      <c r="O70" s="160">
        <f t="shared" si="2"/>
        <v>10000000000</v>
      </c>
      <c r="P70" s="149"/>
      <c r="Q70" s="163"/>
      <c r="R70" s="140"/>
      <c r="S70" s="140"/>
      <c r="T70" s="140"/>
      <c r="U70" s="140"/>
      <c r="V70" s="140"/>
      <c r="W70" s="140"/>
    </row>
    <row r="71" spans="1:23" s="141" customFormat="1" ht="45">
      <c r="A71" s="146"/>
      <c r="B71" s="146"/>
      <c r="C71" s="146"/>
      <c r="D71" s="146"/>
      <c r="E71" s="192"/>
      <c r="F71" s="145" t="s">
        <v>216</v>
      </c>
      <c r="G71" s="147" t="s">
        <v>444</v>
      </c>
      <c r="H71" s="147" t="s">
        <v>545</v>
      </c>
      <c r="I71" s="148" t="s">
        <v>99</v>
      </c>
      <c r="J71" s="148" t="s">
        <v>246</v>
      </c>
      <c r="K71" s="160">
        <v>10000000000</v>
      </c>
      <c r="L71" s="148" t="s">
        <v>67</v>
      </c>
      <c r="M71" s="148"/>
      <c r="N71" s="148" t="s">
        <v>246</v>
      </c>
      <c r="O71" s="160">
        <f t="shared" si="2"/>
        <v>100000000000</v>
      </c>
      <c r="P71" s="149"/>
      <c r="Q71" s="163"/>
      <c r="R71" s="140"/>
      <c r="S71" s="140"/>
      <c r="T71" s="140"/>
      <c r="U71" s="140"/>
      <c r="V71" s="140"/>
      <c r="W71" s="140"/>
    </row>
    <row r="72" spans="1:23" s="141" customFormat="1">
      <c r="A72" s="146"/>
      <c r="B72" s="146"/>
      <c r="C72" s="146"/>
      <c r="D72" s="146"/>
      <c r="E72" s="145"/>
      <c r="F72" s="145"/>
      <c r="G72" s="147"/>
      <c r="H72" s="147"/>
      <c r="I72" s="148"/>
      <c r="J72" s="148"/>
      <c r="K72" s="160"/>
      <c r="L72" s="148"/>
      <c r="M72" s="148"/>
      <c r="N72" s="148"/>
      <c r="O72" s="160"/>
      <c r="P72" s="164"/>
      <c r="Q72" s="163"/>
      <c r="R72" s="140"/>
      <c r="S72" s="140"/>
      <c r="T72" s="140"/>
      <c r="U72" s="140"/>
      <c r="V72" s="140"/>
      <c r="W72" s="140"/>
    </row>
    <row r="73" spans="1:23" s="154" customFormat="1" ht="45">
      <c r="A73" s="151"/>
      <c r="B73" s="151"/>
      <c r="C73" s="151"/>
      <c r="D73" s="167" t="s">
        <v>435</v>
      </c>
      <c r="E73" s="153" t="s">
        <v>556</v>
      </c>
      <c r="F73" s="153" t="s">
        <v>687</v>
      </c>
      <c r="G73" s="156"/>
      <c r="H73" s="156"/>
      <c r="I73" s="158"/>
      <c r="J73" s="158"/>
      <c r="K73" s="108">
        <f>K74+K85+K86+K87+K88+K89+K90</f>
        <v>12458474000</v>
      </c>
      <c r="L73" s="148" t="s">
        <v>67</v>
      </c>
      <c r="M73" s="108">
        <f t="shared" ref="M73:O73" si="3">M74+M85+M86+M87+M88+M89+M90</f>
        <v>0</v>
      </c>
      <c r="N73" s="108"/>
      <c r="O73" s="108">
        <f t="shared" si="3"/>
        <v>124584740000</v>
      </c>
      <c r="P73" s="168" t="s">
        <v>446</v>
      </c>
      <c r="Q73" s="165"/>
      <c r="R73" s="134"/>
      <c r="S73" s="134"/>
      <c r="T73" s="134"/>
      <c r="U73" s="134"/>
      <c r="V73" s="134"/>
      <c r="W73" s="134"/>
    </row>
    <row r="74" spans="1:23" s="154" customFormat="1" ht="22.5">
      <c r="A74" s="151"/>
      <c r="B74" s="151"/>
      <c r="C74" s="151"/>
      <c r="D74" s="166"/>
      <c r="E74" s="145" t="s">
        <v>127</v>
      </c>
      <c r="F74" s="145" t="s">
        <v>128</v>
      </c>
      <c r="G74" s="147" t="s">
        <v>553</v>
      </c>
      <c r="H74" s="147" t="s">
        <v>441</v>
      </c>
      <c r="I74" s="158" t="s">
        <v>654</v>
      </c>
      <c r="J74" s="158" t="s">
        <v>440</v>
      </c>
      <c r="K74" s="108">
        <f>SUM(K75:K83)</f>
        <v>9918000000</v>
      </c>
      <c r="L74" s="148" t="s">
        <v>67</v>
      </c>
      <c r="M74" s="158"/>
      <c r="N74" s="158" t="s">
        <v>440</v>
      </c>
      <c r="O74" s="160">
        <f>K74*100*10%</f>
        <v>99180000000</v>
      </c>
      <c r="P74" s="159"/>
      <c r="Q74" s="165"/>
      <c r="R74" s="134"/>
      <c r="S74" s="134"/>
      <c r="T74" s="134"/>
      <c r="U74" s="134"/>
      <c r="V74" s="134"/>
      <c r="W74" s="134"/>
    </row>
    <row r="75" spans="1:23" s="154" customFormat="1">
      <c r="A75" s="151"/>
      <c r="B75" s="151"/>
      <c r="C75" s="151"/>
      <c r="D75" s="166"/>
      <c r="E75" s="145"/>
      <c r="F75" s="145" t="s">
        <v>129</v>
      </c>
      <c r="G75" s="147"/>
      <c r="H75" s="147" t="s">
        <v>441</v>
      </c>
      <c r="I75" s="158"/>
      <c r="J75" s="148">
        <v>4</v>
      </c>
      <c r="K75" s="160">
        <v>1600000000</v>
      </c>
      <c r="L75" s="158"/>
      <c r="M75" s="158"/>
      <c r="N75" s="158"/>
      <c r="O75" s="108"/>
      <c r="P75" s="159"/>
      <c r="Q75" s="165"/>
      <c r="R75" s="134"/>
      <c r="S75" s="134"/>
      <c r="T75" s="134"/>
      <c r="U75" s="134"/>
      <c r="V75" s="134"/>
      <c r="W75" s="134"/>
    </row>
    <row r="76" spans="1:23" s="154" customFormat="1">
      <c r="A76" s="151"/>
      <c r="B76" s="151"/>
      <c r="C76" s="151"/>
      <c r="D76" s="166"/>
      <c r="E76" s="145"/>
      <c r="F76" s="145" t="s">
        <v>130</v>
      </c>
      <c r="G76" s="147"/>
      <c r="H76" s="147" t="s">
        <v>441</v>
      </c>
      <c r="I76" s="158"/>
      <c r="J76" s="148">
        <v>1</v>
      </c>
      <c r="K76" s="160">
        <v>1200000000</v>
      </c>
      <c r="L76" s="158"/>
      <c r="M76" s="158"/>
      <c r="N76" s="158"/>
      <c r="O76" s="108"/>
      <c r="P76" s="159"/>
      <c r="Q76" s="165"/>
      <c r="R76" s="134"/>
      <c r="S76" s="134"/>
      <c r="T76" s="134"/>
      <c r="U76" s="134"/>
      <c r="V76" s="134"/>
      <c r="W76" s="134"/>
    </row>
    <row r="77" spans="1:23" s="154" customFormat="1">
      <c r="A77" s="151"/>
      <c r="B77" s="151"/>
      <c r="C77" s="151"/>
      <c r="D77" s="166"/>
      <c r="E77" s="145"/>
      <c r="F77" s="145" t="s">
        <v>131</v>
      </c>
      <c r="G77" s="147"/>
      <c r="H77" s="147" t="s">
        <v>441</v>
      </c>
      <c r="I77" s="158"/>
      <c r="J77" s="148">
        <v>1</v>
      </c>
      <c r="K77" s="160">
        <v>1418000000</v>
      </c>
      <c r="L77" s="158"/>
      <c r="M77" s="158"/>
      <c r="N77" s="158"/>
      <c r="O77" s="108"/>
      <c r="P77" s="159"/>
      <c r="Q77" s="165"/>
      <c r="R77" s="134"/>
      <c r="S77" s="134"/>
      <c r="T77" s="134"/>
      <c r="U77" s="134"/>
      <c r="V77" s="134"/>
      <c r="W77" s="134"/>
    </row>
    <row r="78" spans="1:23" s="154" customFormat="1" ht="22.5">
      <c r="A78" s="151"/>
      <c r="B78" s="151"/>
      <c r="C78" s="151"/>
      <c r="D78" s="166"/>
      <c r="E78" s="145"/>
      <c r="F78" s="145" t="s">
        <v>132</v>
      </c>
      <c r="G78" s="147"/>
      <c r="H78" s="147" t="s">
        <v>441</v>
      </c>
      <c r="I78" s="158"/>
      <c r="J78" s="148">
        <v>1</v>
      </c>
      <c r="K78" s="160">
        <v>1150000000</v>
      </c>
      <c r="L78" s="158"/>
      <c r="M78" s="158"/>
      <c r="N78" s="158"/>
      <c r="O78" s="108"/>
      <c r="P78" s="159"/>
      <c r="Q78" s="165"/>
      <c r="R78" s="134"/>
      <c r="S78" s="134"/>
      <c r="T78" s="134"/>
      <c r="U78" s="134"/>
      <c r="V78" s="134"/>
      <c r="W78" s="134"/>
    </row>
    <row r="79" spans="1:23" s="154" customFormat="1">
      <c r="A79" s="151"/>
      <c r="B79" s="151"/>
      <c r="C79" s="151"/>
      <c r="D79" s="166"/>
      <c r="E79" s="145"/>
      <c r="F79" s="145" t="s">
        <v>133</v>
      </c>
      <c r="G79" s="147"/>
      <c r="H79" s="147" t="s">
        <v>441</v>
      </c>
      <c r="I79" s="158"/>
      <c r="J79" s="148">
        <v>1</v>
      </c>
      <c r="K79" s="160">
        <v>1250000000</v>
      </c>
      <c r="L79" s="158"/>
      <c r="M79" s="158"/>
      <c r="N79" s="158"/>
      <c r="O79" s="108"/>
      <c r="P79" s="159"/>
      <c r="Q79" s="165"/>
      <c r="R79" s="134"/>
      <c r="S79" s="134"/>
      <c r="T79" s="134"/>
      <c r="U79" s="134"/>
      <c r="V79" s="134"/>
      <c r="W79" s="134"/>
    </row>
    <row r="80" spans="1:23" s="154" customFormat="1" ht="22.5">
      <c r="A80" s="151"/>
      <c r="B80" s="151"/>
      <c r="C80" s="151"/>
      <c r="D80" s="166"/>
      <c r="E80" s="145"/>
      <c r="F80" s="145" t="s">
        <v>134</v>
      </c>
      <c r="G80" s="147"/>
      <c r="H80" s="147" t="s">
        <v>441</v>
      </c>
      <c r="I80" s="158"/>
      <c r="J80" s="148">
        <v>2</v>
      </c>
      <c r="K80" s="160">
        <v>2500000000</v>
      </c>
      <c r="L80" s="158"/>
      <c r="M80" s="158"/>
      <c r="N80" s="158"/>
      <c r="O80" s="108"/>
      <c r="P80" s="159"/>
      <c r="Q80" s="165"/>
      <c r="R80" s="134"/>
      <c r="S80" s="134"/>
      <c r="T80" s="134"/>
      <c r="U80" s="134"/>
      <c r="V80" s="134"/>
      <c r="W80" s="134"/>
    </row>
    <row r="81" spans="1:23" s="154" customFormat="1" ht="22.5">
      <c r="A81" s="151"/>
      <c r="B81" s="151"/>
      <c r="C81" s="151"/>
      <c r="D81" s="166"/>
      <c r="E81" s="145"/>
      <c r="F81" s="145" t="s">
        <v>135</v>
      </c>
      <c r="G81" s="147"/>
      <c r="H81" s="147" t="s">
        <v>441</v>
      </c>
      <c r="I81" s="158"/>
      <c r="J81" s="148">
        <v>1</v>
      </c>
      <c r="K81" s="160">
        <v>150000000</v>
      </c>
      <c r="L81" s="158"/>
      <c r="M81" s="158"/>
      <c r="N81" s="158"/>
      <c r="O81" s="108"/>
      <c r="P81" s="159"/>
      <c r="Q81" s="165"/>
      <c r="R81" s="134"/>
      <c r="S81" s="134"/>
      <c r="T81" s="134"/>
      <c r="U81" s="134"/>
      <c r="V81" s="134"/>
      <c r="W81" s="134"/>
    </row>
    <row r="82" spans="1:23" s="154" customFormat="1">
      <c r="A82" s="151"/>
      <c r="B82" s="151"/>
      <c r="C82" s="151"/>
      <c r="D82" s="166"/>
      <c r="E82" s="145"/>
      <c r="F82" s="145" t="s">
        <v>136</v>
      </c>
      <c r="G82" s="147"/>
      <c r="H82" s="147" t="s">
        <v>441</v>
      </c>
      <c r="I82" s="158"/>
      <c r="J82" s="148">
        <v>10</v>
      </c>
      <c r="K82" s="160">
        <v>350000000</v>
      </c>
      <c r="L82" s="158"/>
      <c r="M82" s="158"/>
      <c r="N82" s="158"/>
      <c r="O82" s="108"/>
      <c r="P82" s="159"/>
      <c r="Q82" s="165"/>
      <c r="R82" s="134"/>
      <c r="S82" s="134"/>
      <c r="T82" s="134"/>
      <c r="U82" s="134"/>
      <c r="V82" s="134"/>
      <c r="W82" s="134"/>
    </row>
    <row r="83" spans="1:23" s="154" customFormat="1" ht="22.5">
      <c r="A83" s="151"/>
      <c r="B83" s="151"/>
      <c r="C83" s="151"/>
      <c r="D83" s="166"/>
      <c r="E83" s="145"/>
      <c r="F83" s="145" t="s">
        <v>137</v>
      </c>
      <c r="G83" s="147"/>
      <c r="H83" s="147" t="s">
        <v>441</v>
      </c>
      <c r="I83" s="158"/>
      <c r="J83" s="148">
        <v>1</v>
      </c>
      <c r="K83" s="160">
        <v>300000000</v>
      </c>
      <c r="L83" s="158"/>
      <c r="M83" s="158"/>
      <c r="N83" s="158"/>
      <c r="O83" s="108"/>
      <c r="P83" s="159"/>
      <c r="Q83" s="165"/>
      <c r="R83" s="134"/>
      <c r="S83" s="134"/>
      <c r="T83" s="134"/>
      <c r="U83" s="134"/>
      <c r="V83" s="134"/>
      <c r="W83" s="134"/>
    </row>
    <row r="84" spans="1:23" s="154" customFormat="1">
      <c r="A84" s="151"/>
      <c r="B84" s="151"/>
      <c r="C84" s="151"/>
      <c r="D84" s="166"/>
      <c r="E84" s="145"/>
      <c r="F84" s="145"/>
      <c r="G84" s="147"/>
      <c r="H84" s="147"/>
      <c r="I84" s="158"/>
      <c r="J84" s="148"/>
      <c r="K84" s="160"/>
      <c r="L84" s="158"/>
      <c r="M84" s="158"/>
      <c r="N84" s="158"/>
      <c r="O84" s="108"/>
      <c r="P84" s="159"/>
      <c r="Q84" s="165"/>
      <c r="R84" s="134"/>
      <c r="S84" s="134"/>
      <c r="T84" s="134"/>
      <c r="U84" s="134"/>
      <c r="V84" s="134"/>
      <c r="W84" s="134"/>
    </row>
    <row r="85" spans="1:23" s="154" customFormat="1" ht="56.25">
      <c r="A85" s="151"/>
      <c r="B85" s="151"/>
      <c r="C85" s="151"/>
      <c r="D85" s="166"/>
      <c r="E85" s="145" t="s">
        <v>138</v>
      </c>
      <c r="F85" s="145" t="s">
        <v>139</v>
      </c>
      <c r="G85" s="147" t="s">
        <v>554</v>
      </c>
      <c r="H85" s="147" t="s">
        <v>442</v>
      </c>
      <c r="I85" s="148" t="s">
        <v>654</v>
      </c>
      <c r="J85" s="148" t="s">
        <v>311</v>
      </c>
      <c r="K85" s="160">
        <v>502560000</v>
      </c>
      <c r="L85" s="148" t="s">
        <v>67</v>
      </c>
      <c r="M85" s="158"/>
      <c r="N85" s="148" t="s">
        <v>311</v>
      </c>
      <c r="O85" s="160">
        <f>K85*100*10%</f>
        <v>5025600000</v>
      </c>
      <c r="P85" s="159"/>
      <c r="Q85" s="165"/>
      <c r="R85" s="134"/>
      <c r="S85" s="134"/>
      <c r="T85" s="134"/>
      <c r="U85" s="134"/>
      <c r="V85" s="134"/>
      <c r="W85" s="134"/>
    </row>
    <row r="86" spans="1:23" s="154" customFormat="1" ht="45">
      <c r="A86" s="151"/>
      <c r="B86" s="151"/>
      <c r="C86" s="151"/>
      <c r="D86" s="166"/>
      <c r="E86" s="145" t="s">
        <v>140</v>
      </c>
      <c r="F86" s="145" t="s">
        <v>141</v>
      </c>
      <c r="G86" s="147" t="s">
        <v>555</v>
      </c>
      <c r="H86" s="147" t="s">
        <v>442</v>
      </c>
      <c r="I86" s="148" t="s">
        <v>654</v>
      </c>
      <c r="J86" s="148" t="s">
        <v>311</v>
      </c>
      <c r="K86" s="160">
        <v>986560000</v>
      </c>
      <c r="L86" s="148" t="s">
        <v>67</v>
      </c>
      <c r="M86" s="158"/>
      <c r="N86" s="148" t="s">
        <v>311</v>
      </c>
      <c r="O86" s="160">
        <f t="shared" ref="O86:O90" si="4">K86*100*10%</f>
        <v>9865600000</v>
      </c>
      <c r="P86" s="159"/>
      <c r="Q86" s="165"/>
      <c r="R86" s="134"/>
      <c r="S86" s="134"/>
      <c r="T86" s="134"/>
      <c r="U86" s="134"/>
      <c r="V86" s="134"/>
      <c r="W86" s="134"/>
    </row>
    <row r="87" spans="1:23" s="154" customFormat="1" ht="33.75">
      <c r="A87" s="151"/>
      <c r="B87" s="151"/>
      <c r="C87" s="151"/>
      <c r="D87" s="166"/>
      <c r="E87" s="145" t="s">
        <v>142</v>
      </c>
      <c r="F87" s="145" t="s">
        <v>143</v>
      </c>
      <c r="G87" s="147" t="s">
        <v>436</v>
      </c>
      <c r="H87" s="147" t="s">
        <v>443</v>
      </c>
      <c r="I87" s="148" t="s">
        <v>654</v>
      </c>
      <c r="J87" s="148" t="s">
        <v>242</v>
      </c>
      <c r="K87" s="160">
        <v>80000000</v>
      </c>
      <c r="L87" s="148" t="s">
        <v>67</v>
      </c>
      <c r="M87" s="158"/>
      <c r="N87" s="148" t="s">
        <v>242</v>
      </c>
      <c r="O87" s="160">
        <f t="shared" si="4"/>
        <v>800000000</v>
      </c>
      <c r="P87" s="159"/>
      <c r="Q87" s="165"/>
      <c r="R87" s="134"/>
      <c r="S87" s="134"/>
      <c r="T87" s="134"/>
      <c r="U87" s="134"/>
      <c r="V87" s="134"/>
      <c r="W87" s="134"/>
    </row>
    <row r="88" spans="1:23" s="154" customFormat="1" ht="33.75">
      <c r="A88" s="151"/>
      <c r="B88" s="151"/>
      <c r="C88" s="151"/>
      <c r="D88" s="166"/>
      <c r="E88" s="145" t="s">
        <v>144</v>
      </c>
      <c r="F88" s="145" t="s">
        <v>145</v>
      </c>
      <c r="G88" s="147" t="s">
        <v>437</v>
      </c>
      <c r="H88" s="147" t="s">
        <v>443</v>
      </c>
      <c r="I88" s="148" t="s">
        <v>654</v>
      </c>
      <c r="J88" s="148" t="s">
        <v>242</v>
      </c>
      <c r="K88" s="160">
        <v>100000000</v>
      </c>
      <c r="L88" s="148" t="s">
        <v>67</v>
      </c>
      <c r="M88" s="158"/>
      <c r="N88" s="148" t="s">
        <v>242</v>
      </c>
      <c r="O88" s="160">
        <f t="shared" si="4"/>
        <v>1000000000</v>
      </c>
      <c r="P88" s="159"/>
      <c r="Q88" s="165"/>
      <c r="R88" s="134"/>
      <c r="S88" s="134"/>
      <c r="T88" s="134"/>
      <c r="U88" s="134"/>
      <c r="V88" s="134"/>
      <c r="W88" s="134"/>
    </row>
    <row r="89" spans="1:23" s="154" customFormat="1" ht="22.5">
      <c r="A89" s="151"/>
      <c r="B89" s="151"/>
      <c r="C89" s="151"/>
      <c r="D89" s="166"/>
      <c r="E89" s="145" t="s">
        <v>146</v>
      </c>
      <c r="F89" s="145" t="s">
        <v>147</v>
      </c>
      <c r="G89" s="147" t="s">
        <v>438</v>
      </c>
      <c r="H89" s="147" t="s">
        <v>443</v>
      </c>
      <c r="I89" s="148" t="s">
        <v>654</v>
      </c>
      <c r="J89" s="148" t="s">
        <v>242</v>
      </c>
      <c r="K89" s="160">
        <v>655050000</v>
      </c>
      <c r="L89" s="148" t="s">
        <v>67</v>
      </c>
      <c r="M89" s="158"/>
      <c r="N89" s="148" t="s">
        <v>242</v>
      </c>
      <c r="O89" s="160">
        <f t="shared" si="4"/>
        <v>6550500000</v>
      </c>
      <c r="P89" s="159"/>
      <c r="Q89" s="165"/>
      <c r="R89" s="134"/>
      <c r="S89" s="134"/>
      <c r="T89" s="134"/>
      <c r="U89" s="134"/>
      <c r="V89" s="134"/>
      <c r="W89" s="134"/>
    </row>
    <row r="90" spans="1:23" s="154" customFormat="1" ht="56.25">
      <c r="A90" s="151"/>
      <c r="B90" s="151"/>
      <c r="C90" s="151"/>
      <c r="D90" s="166"/>
      <c r="E90" s="145" t="s">
        <v>148</v>
      </c>
      <c r="F90" s="145" t="s">
        <v>149</v>
      </c>
      <c r="G90" s="147" t="s">
        <v>439</v>
      </c>
      <c r="H90" s="147" t="s">
        <v>443</v>
      </c>
      <c r="I90" s="148" t="s">
        <v>654</v>
      </c>
      <c r="J90" s="148" t="s">
        <v>242</v>
      </c>
      <c r="K90" s="160">
        <v>216304000</v>
      </c>
      <c r="L90" s="148" t="s">
        <v>67</v>
      </c>
      <c r="M90" s="158"/>
      <c r="N90" s="148" t="s">
        <v>242</v>
      </c>
      <c r="O90" s="160">
        <f t="shared" si="4"/>
        <v>2163040000</v>
      </c>
      <c r="P90" s="159"/>
      <c r="Q90" s="165"/>
      <c r="R90" s="134"/>
      <c r="S90" s="134"/>
      <c r="T90" s="134"/>
      <c r="U90" s="134"/>
      <c r="V90" s="134"/>
      <c r="W90" s="134"/>
    </row>
    <row r="91" spans="1:23" s="154" customFormat="1">
      <c r="A91" s="151"/>
      <c r="B91" s="151"/>
      <c r="C91" s="151"/>
      <c r="D91" s="166"/>
      <c r="E91" s="145"/>
      <c r="F91" s="150"/>
      <c r="G91" s="169"/>
      <c r="H91" s="170"/>
      <c r="I91" s="158"/>
      <c r="J91" s="148"/>
      <c r="K91" s="160"/>
      <c r="L91" s="158"/>
      <c r="M91" s="158"/>
      <c r="N91" s="158"/>
      <c r="O91" s="108"/>
      <c r="P91" s="159"/>
      <c r="Q91" s="165"/>
      <c r="R91" s="134"/>
      <c r="S91" s="134"/>
      <c r="T91" s="134"/>
      <c r="U91" s="134"/>
      <c r="V91" s="134"/>
      <c r="W91" s="134"/>
    </row>
    <row r="92" spans="1:23" s="141" customFormat="1" ht="17.25" customHeight="1">
      <c r="A92" s="191"/>
      <c r="B92" s="191"/>
      <c r="C92" s="172"/>
      <c r="D92" s="173"/>
      <c r="E92" s="174"/>
      <c r="F92" s="339"/>
      <c r="G92" s="340"/>
      <c r="H92" s="341"/>
      <c r="I92" s="144"/>
      <c r="J92" s="149"/>
      <c r="K92" s="161"/>
      <c r="L92" s="144"/>
      <c r="M92" s="144"/>
      <c r="N92" s="144"/>
      <c r="O92" s="161"/>
      <c r="P92" s="144"/>
      <c r="Q92" s="197"/>
      <c r="R92" s="140"/>
      <c r="S92" s="140"/>
      <c r="T92" s="140"/>
      <c r="U92" s="140"/>
      <c r="V92" s="140"/>
      <c r="W92" s="140"/>
    </row>
    <row r="93" spans="1:23" s="141" customFormat="1" ht="45">
      <c r="A93" s="146"/>
      <c r="B93" s="146"/>
      <c r="C93" s="171" t="s">
        <v>370</v>
      </c>
      <c r="D93" s="146"/>
      <c r="E93" s="145"/>
      <c r="F93" s="145"/>
      <c r="G93" s="147"/>
      <c r="H93" s="148"/>
      <c r="I93" s="149"/>
      <c r="J93" s="148"/>
      <c r="K93" s="208">
        <f>K95+K151</f>
        <v>100847017594</v>
      </c>
      <c r="L93" s="149"/>
      <c r="M93" s="149"/>
      <c r="N93" s="149"/>
      <c r="O93" s="220"/>
      <c r="P93" s="156" t="s">
        <v>459</v>
      </c>
      <c r="Q93" s="197"/>
      <c r="R93" s="140"/>
      <c r="S93" s="140"/>
      <c r="T93" s="140"/>
      <c r="U93" s="140"/>
      <c r="V93" s="140"/>
      <c r="W93" s="140"/>
    </row>
    <row r="94" spans="1:23" s="141" customFormat="1" ht="56.25">
      <c r="A94" s="146"/>
      <c r="B94" s="146"/>
      <c r="C94" s="146"/>
      <c r="D94" s="171" t="s">
        <v>388</v>
      </c>
      <c r="E94" s="145"/>
      <c r="F94" s="145"/>
      <c r="G94" s="147"/>
      <c r="H94" s="148"/>
      <c r="I94" s="148"/>
      <c r="J94" s="148"/>
      <c r="K94" s="160"/>
      <c r="L94" s="148"/>
      <c r="M94" s="148"/>
      <c r="N94" s="148"/>
      <c r="O94" s="221"/>
      <c r="P94" s="149"/>
      <c r="Q94" s="163" t="s">
        <v>427</v>
      </c>
      <c r="R94" s="140"/>
      <c r="S94" s="140"/>
      <c r="T94" s="140"/>
      <c r="U94" s="140"/>
      <c r="V94" s="140"/>
      <c r="W94" s="140"/>
    </row>
    <row r="95" spans="1:23" s="154" customFormat="1" ht="97.5">
      <c r="A95" s="151"/>
      <c r="B95" s="151"/>
      <c r="C95" s="151"/>
      <c r="D95" s="151"/>
      <c r="E95" s="153"/>
      <c r="F95" s="153" t="s">
        <v>608</v>
      </c>
      <c r="G95" s="156" t="s">
        <v>391</v>
      </c>
      <c r="H95" s="158" t="s">
        <v>356</v>
      </c>
      <c r="I95" s="156" t="s">
        <v>607</v>
      </c>
      <c r="J95" s="158">
        <v>100</v>
      </c>
      <c r="K95" s="108">
        <f>K96+K104+K107+K120+K130+K131+K140</f>
        <v>100147017594</v>
      </c>
      <c r="L95" s="158" t="s">
        <v>67</v>
      </c>
      <c r="M95" s="158"/>
      <c r="N95" s="158">
        <v>100</v>
      </c>
      <c r="O95" s="222">
        <f>K95*100*10%</f>
        <v>1001470175940</v>
      </c>
      <c r="P95" s="159"/>
      <c r="Q95" s="165" t="s">
        <v>543</v>
      </c>
      <c r="R95" s="134"/>
      <c r="S95" s="134"/>
      <c r="T95" s="134"/>
      <c r="U95" s="134"/>
      <c r="V95" s="134"/>
      <c r="W95" s="134"/>
    </row>
    <row r="96" spans="1:23" s="141" customFormat="1" ht="22.5">
      <c r="A96" s="146"/>
      <c r="B96" s="146"/>
      <c r="C96" s="146"/>
      <c r="D96" s="146"/>
      <c r="E96" s="236"/>
      <c r="F96" s="145" t="s">
        <v>449</v>
      </c>
      <c r="G96" s="147" t="s">
        <v>547</v>
      </c>
      <c r="H96" s="148" t="s">
        <v>441</v>
      </c>
      <c r="I96" s="148" t="s">
        <v>700</v>
      </c>
      <c r="J96" s="148">
        <v>5</v>
      </c>
      <c r="K96" s="160">
        <f>SUM(K97:K102)</f>
        <v>17700000000</v>
      </c>
      <c r="L96" s="148" t="s">
        <v>67</v>
      </c>
      <c r="M96" s="231"/>
      <c r="N96" s="148">
        <v>9</v>
      </c>
      <c r="O96" s="221">
        <f>K96*100*10%</f>
        <v>177000000000</v>
      </c>
      <c r="P96" s="149"/>
      <c r="Q96" s="163"/>
      <c r="R96" s="140"/>
      <c r="S96" s="140"/>
      <c r="T96" s="140"/>
      <c r="U96" s="140"/>
      <c r="V96" s="140"/>
      <c r="W96" s="140"/>
    </row>
    <row r="97" spans="1:23" s="141" customFormat="1" ht="33.75">
      <c r="A97" s="146"/>
      <c r="B97" s="146"/>
      <c r="C97" s="146"/>
      <c r="D97" s="146"/>
      <c r="E97" s="145"/>
      <c r="F97" s="145" t="s">
        <v>605</v>
      </c>
      <c r="G97" s="147"/>
      <c r="H97" s="148" t="s">
        <v>441</v>
      </c>
      <c r="I97" s="148" t="s">
        <v>100</v>
      </c>
      <c r="J97" s="148">
        <v>1</v>
      </c>
      <c r="K97" s="221">
        <v>3000000000</v>
      </c>
      <c r="L97" s="148"/>
      <c r="M97" s="148"/>
      <c r="N97" s="148"/>
      <c r="O97" s="221"/>
      <c r="P97" s="149"/>
      <c r="Q97" s="163"/>
      <c r="R97" s="140"/>
      <c r="S97" s="140"/>
      <c r="T97" s="140"/>
      <c r="U97" s="140"/>
      <c r="V97" s="140"/>
      <c r="W97" s="140"/>
    </row>
    <row r="98" spans="1:23" s="141" customFormat="1">
      <c r="A98" s="146"/>
      <c r="B98" s="146"/>
      <c r="C98" s="146"/>
      <c r="D98" s="146"/>
      <c r="E98" s="145"/>
      <c r="F98" s="145" t="s">
        <v>606</v>
      </c>
      <c r="G98" s="147"/>
      <c r="H98" s="148" t="s">
        <v>441</v>
      </c>
      <c r="I98" s="148" t="s">
        <v>100</v>
      </c>
      <c r="J98" s="148">
        <v>1</v>
      </c>
      <c r="K98" s="221">
        <v>5600000000</v>
      </c>
      <c r="L98" s="148"/>
      <c r="M98" s="148"/>
      <c r="N98" s="148"/>
      <c r="O98" s="221"/>
      <c r="P98" s="149"/>
      <c r="Q98" s="163"/>
      <c r="R98" s="140"/>
      <c r="S98" s="140"/>
      <c r="T98" s="140"/>
      <c r="U98" s="140"/>
      <c r="V98" s="140"/>
      <c r="W98" s="140"/>
    </row>
    <row r="99" spans="1:23" s="141" customFormat="1" ht="22.5">
      <c r="A99" s="146"/>
      <c r="B99" s="146"/>
      <c r="C99" s="146"/>
      <c r="D99" s="146"/>
      <c r="E99" s="145"/>
      <c r="F99" s="145" t="s">
        <v>645</v>
      </c>
      <c r="G99" s="147"/>
      <c r="H99" s="148" t="s">
        <v>441</v>
      </c>
      <c r="I99" s="148" t="s">
        <v>577</v>
      </c>
      <c r="J99" s="148">
        <v>1</v>
      </c>
      <c r="K99" s="221">
        <v>3000000000</v>
      </c>
      <c r="L99" s="148"/>
      <c r="M99" s="148"/>
      <c r="N99" s="148"/>
      <c r="O99" s="221"/>
      <c r="P99" s="149"/>
      <c r="Q99" s="163"/>
      <c r="R99" s="140"/>
      <c r="S99" s="140"/>
      <c r="T99" s="140"/>
      <c r="U99" s="140"/>
      <c r="V99" s="140"/>
      <c r="W99" s="140"/>
    </row>
    <row r="100" spans="1:23" s="141" customFormat="1">
      <c r="A100" s="146"/>
      <c r="B100" s="146"/>
      <c r="C100" s="146"/>
      <c r="D100" s="146"/>
      <c r="E100" s="145"/>
      <c r="F100" s="145" t="s">
        <v>646</v>
      </c>
      <c r="G100" s="147"/>
      <c r="H100" s="148" t="s">
        <v>441</v>
      </c>
      <c r="I100" s="148" t="s">
        <v>100</v>
      </c>
      <c r="J100" s="148">
        <v>1</v>
      </c>
      <c r="K100" s="221">
        <v>3000000000</v>
      </c>
      <c r="L100" s="148"/>
      <c r="M100" s="148"/>
      <c r="N100" s="148"/>
      <c r="O100" s="221"/>
      <c r="P100" s="149"/>
      <c r="Q100" s="163"/>
      <c r="R100" s="140"/>
      <c r="S100" s="140"/>
      <c r="T100" s="140"/>
      <c r="U100" s="140"/>
      <c r="V100" s="140"/>
      <c r="W100" s="140"/>
    </row>
    <row r="101" spans="1:23" s="141" customFormat="1" ht="45">
      <c r="A101" s="146"/>
      <c r="B101" s="146"/>
      <c r="C101" s="146"/>
      <c r="D101" s="146"/>
      <c r="E101" s="145"/>
      <c r="F101" s="145" t="s">
        <v>647</v>
      </c>
      <c r="G101" s="147"/>
      <c r="H101" s="148" t="s">
        <v>441</v>
      </c>
      <c r="I101" s="148" t="s">
        <v>578</v>
      </c>
      <c r="J101" s="148">
        <v>1</v>
      </c>
      <c r="K101" s="221">
        <v>3000000000</v>
      </c>
      <c r="L101" s="148"/>
      <c r="M101" s="148"/>
      <c r="N101" s="148"/>
      <c r="O101" s="221"/>
      <c r="P101" s="149"/>
      <c r="Q101" s="163"/>
      <c r="R101" s="140"/>
      <c r="S101" s="140"/>
      <c r="T101" s="140"/>
      <c r="U101" s="140"/>
      <c r="V101" s="140"/>
      <c r="W101" s="140"/>
    </row>
    <row r="102" spans="1:23" s="141" customFormat="1">
      <c r="A102" s="146"/>
      <c r="B102" s="146"/>
      <c r="C102" s="146"/>
      <c r="D102" s="146"/>
      <c r="E102" s="145"/>
      <c r="F102" s="145" t="s">
        <v>623</v>
      </c>
      <c r="G102" s="147"/>
      <c r="H102" s="148"/>
      <c r="I102" s="148"/>
      <c r="J102" s="148"/>
      <c r="K102" s="221">
        <v>100000000</v>
      </c>
      <c r="L102" s="148"/>
      <c r="M102" s="148"/>
      <c r="N102" s="148"/>
      <c r="O102" s="221"/>
      <c r="P102" s="149"/>
      <c r="Q102" s="163"/>
      <c r="R102" s="140"/>
      <c r="S102" s="140"/>
      <c r="T102" s="140"/>
      <c r="U102" s="140"/>
      <c r="V102" s="140"/>
      <c r="W102" s="140"/>
    </row>
    <row r="103" spans="1:23" s="141" customFormat="1">
      <c r="A103" s="146"/>
      <c r="B103" s="146"/>
      <c r="C103" s="146"/>
      <c r="D103" s="146"/>
      <c r="E103" s="145"/>
      <c r="F103" s="145"/>
      <c r="G103" s="147"/>
      <c r="H103" s="148"/>
      <c r="I103" s="148"/>
      <c r="J103" s="148"/>
      <c r="K103" s="160"/>
      <c r="L103" s="148"/>
      <c r="M103" s="148"/>
      <c r="N103" s="148"/>
      <c r="O103" s="221"/>
      <c r="P103" s="149"/>
      <c r="Q103" s="163"/>
      <c r="R103" s="140"/>
      <c r="S103" s="140"/>
      <c r="T103" s="140"/>
      <c r="U103" s="140"/>
      <c r="V103" s="140"/>
      <c r="W103" s="140"/>
    </row>
    <row r="104" spans="1:23" s="141" customFormat="1" ht="22.5">
      <c r="A104" s="146"/>
      <c r="B104" s="146"/>
      <c r="C104" s="146"/>
      <c r="D104" s="146"/>
      <c r="E104" s="236"/>
      <c r="F104" s="145" t="s">
        <v>609</v>
      </c>
      <c r="G104" s="147" t="s">
        <v>702</v>
      </c>
      <c r="H104" s="148"/>
      <c r="I104" s="148"/>
      <c r="J104" s="148"/>
      <c r="K104" s="160">
        <f>SUM(K105)</f>
        <v>54225840000</v>
      </c>
      <c r="L104" s="160"/>
      <c r="M104" s="160"/>
      <c r="N104" s="160"/>
      <c r="O104" s="160">
        <f t="shared" ref="O104" si="5">SUM(O105)</f>
        <v>100000000000</v>
      </c>
      <c r="P104" s="149"/>
      <c r="Q104" s="163"/>
      <c r="R104" s="140"/>
      <c r="S104" s="140"/>
      <c r="T104" s="140"/>
      <c r="U104" s="140"/>
      <c r="V104" s="140"/>
      <c r="W104" s="140"/>
    </row>
    <row r="105" spans="1:23" s="141" customFormat="1" ht="22.5">
      <c r="A105" s="146"/>
      <c r="B105" s="146"/>
      <c r="C105" s="146"/>
      <c r="D105" s="146"/>
      <c r="E105" s="145"/>
      <c r="F105" s="145" t="s">
        <v>648</v>
      </c>
      <c r="G105" s="147"/>
      <c r="H105" s="148" t="s">
        <v>441</v>
      </c>
      <c r="I105" s="148" t="s">
        <v>567</v>
      </c>
      <c r="J105" s="148">
        <v>1</v>
      </c>
      <c r="K105" s="221">
        <v>54225840000</v>
      </c>
      <c r="L105" s="231"/>
      <c r="M105" s="231"/>
      <c r="N105" s="148" t="s">
        <v>239</v>
      </c>
      <c r="O105" s="221">
        <v>100000000000</v>
      </c>
      <c r="P105" s="149"/>
      <c r="Q105" s="163"/>
      <c r="R105" s="140"/>
      <c r="S105" s="140"/>
      <c r="T105" s="140"/>
      <c r="U105" s="140"/>
      <c r="V105" s="140"/>
      <c r="W105" s="140"/>
    </row>
    <row r="106" spans="1:23" s="141" customFormat="1">
      <c r="A106" s="146"/>
      <c r="B106" s="146"/>
      <c r="C106" s="146"/>
      <c r="D106" s="146"/>
      <c r="E106" s="145"/>
      <c r="F106" s="145"/>
      <c r="G106" s="147"/>
      <c r="H106" s="148"/>
      <c r="I106" s="148"/>
      <c r="J106" s="148"/>
      <c r="K106" s="160"/>
      <c r="L106" s="148"/>
      <c r="M106" s="148"/>
      <c r="N106" s="148"/>
      <c r="O106" s="221"/>
      <c r="P106" s="149"/>
      <c r="Q106" s="163"/>
      <c r="R106" s="140"/>
      <c r="S106" s="140"/>
      <c r="T106" s="140"/>
      <c r="U106" s="140"/>
      <c r="V106" s="140"/>
      <c r="W106" s="140"/>
    </row>
    <row r="107" spans="1:23" s="141" customFormat="1" ht="33.75">
      <c r="A107" s="146"/>
      <c r="B107" s="146"/>
      <c r="C107" s="146"/>
      <c r="D107" s="146"/>
      <c r="E107" s="236"/>
      <c r="F107" s="145" t="s">
        <v>450</v>
      </c>
      <c r="G107" s="147" t="s">
        <v>548</v>
      </c>
      <c r="H107" s="148" t="s">
        <v>441</v>
      </c>
      <c r="I107" s="148" t="s">
        <v>644</v>
      </c>
      <c r="J107" s="148">
        <v>10</v>
      </c>
      <c r="K107" s="160">
        <f>SUM(K108:K118)</f>
        <v>11600000000</v>
      </c>
      <c r="L107" s="148"/>
      <c r="M107" s="148"/>
      <c r="N107" s="148">
        <v>20</v>
      </c>
      <c r="O107" s="221">
        <f>K107*100*10%</f>
        <v>116000000000</v>
      </c>
      <c r="P107" s="149"/>
      <c r="Q107" s="163"/>
      <c r="R107" s="140"/>
      <c r="S107" s="140"/>
      <c r="T107" s="140"/>
      <c r="U107" s="140"/>
      <c r="V107" s="140"/>
      <c r="W107" s="140"/>
    </row>
    <row r="108" spans="1:23" s="141" customFormat="1" ht="22.5">
      <c r="A108" s="146"/>
      <c r="B108" s="146"/>
      <c r="C108" s="146"/>
      <c r="D108" s="146"/>
      <c r="E108" s="145"/>
      <c r="F108" s="145" t="s">
        <v>650</v>
      </c>
      <c r="G108" s="147"/>
      <c r="H108" s="148" t="s">
        <v>441</v>
      </c>
      <c r="I108" s="148" t="s">
        <v>577</v>
      </c>
      <c r="J108" s="148">
        <v>1</v>
      </c>
      <c r="K108" s="160">
        <v>200000000</v>
      </c>
      <c r="L108" s="231"/>
      <c r="M108" s="148"/>
      <c r="N108" s="148"/>
      <c r="O108" s="221"/>
      <c r="P108" s="149"/>
      <c r="Q108" s="163"/>
      <c r="R108" s="140"/>
      <c r="S108" s="140"/>
      <c r="T108" s="140"/>
      <c r="U108" s="140"/>
      <c r="V108" s="140"/>
      <c r="W108" s="140"/>
    </row>
    <row r="109" spans="1:23" s="141" customFormat="1" ht="22.5">
      <c r="A109" s="146"/>
      <c r="B109" s="146"/>
      <c r="C109" s="146"/>
      <c r="D109" s="146"/>
      <c r="E109" s="145"/>
      <c r="F109" s="145" t="s">
        <v>635</v>
      </c>
      <c r="G109" s="147"/>
      <c r="H109" s="148" t="s">
        <v>441</v>
      </c>
      <c r="I109" s="148" t="s">
        <v>643</v>
      </c>
      <c r="J109" s="148">
        <v>1</v>
      </c>
      <c r="K109" s="160">
        <v>1900000000</v>
      </c>
      <c r="L109" s="231"/>
      <c r="M109" s="148"/>
      <c r="N109" s="148"/>
      <c r="O109" s="221"/>
      <c r="P109" s="149"/>
      <c r="Q109" s="163"/>
      <c r="R109" s="140"/>
      <c r="S109" s="140"/>
      <c r="T109" s="140"/>
      <c r="U109" s="140"/>
      <c r="V109" s="140"/>
      <c r="W109" s="140"/>
    </row>
    <row r="110" spans="1:23" s="141" customFormat="1" ht="22.5">
      <c r="A110" s="146"/>
      <c r="B110" s="146"/>
      <c r="C110" s="146"/>
      <c r="D110" s="146"/>
      <c r="E110" s="145"/>
      <c r="F110" s="145" t="s">
        <v>651</v>
      </c>
      <c r="G110" s="147"/>
      <c r="H110" s="148" t="s">
        <v>441</v>
      </c>
      <c r="I110" s="148" t="s">
        <v>652</v>
      </c>
      <c r="J110" s="148">
        <v>1</v>
      </c>
      <c r="K110" s="160">
        <v>1200000000</v>
      </c>
      <c r="L110" s="148"/>
      <c r="M110" s="148"/>
      <c r="N110" s="148"/>
      <c r="O110" s="221"/>
      <c r="P110" s="149"/>
      <c r="Q110" s="163"/>
      <c r="R110" s="140"/>
      <c r="S110" s="140"/>
      <c r="T110" s="140"/>
      <c r="U110" s="140"/>
      <c r="V110" s="140"/>
      <c r="W110" s="140"/>
    </row>
    <row r="111" spans="1:23" s="141" customFormat="1" ht="22.5">
      <c r="A111" s="146"/>
      <c r="B111" s="146"/>
      <c r="C111" s="146"/>
      <c r="D111" s="146"/>
      <c r="E111" s="145"/>
      <c r="F111" s="145" t="s">
        <v>636</v>
      </c>
      <c r="G111" s="147"/>
      <c r="H111" s="148" t="s">
        <v>441</v>
      </c>
      <c r="I111" s="148" t="s">
        <v>99</v>
      </c>
      <c r="J111" s="148">
        <v>1</v>
      </c>
      <c r="K111" s="160">
        <v>2000000000</v>
      </c>
      <c r="L111" s="148"/>
      <c r="M111" s="148"/>
      <c r="N111" s="148"/>
      <c r="O111" s="221"/>
      <c r="P111" s="149"/>
      <c r="Q111" s="163"/>
      <c r="R111" s="140"/>
      <c r="S111" s="140"/>
      <c r="T111" s="140"/>
      <c r="U111" s="140"/>
      <c r="V111" s="140"/>
      <c r="W111" s="140"/>
    </row>
    <row r="112" spans="1:23" s="141" customFormat="1" ht="22.5">
      <c r="A112" s="146"/>
      <c r="B112" s="146"/>
      <c r="C112" s="146"/>
      <c r="D112" s="146"/>
      <c r="E112" s="145"/>
      <c r="F112" s="145" t="s">
        <v>637</v>
      </c>
      <c r="G112" s="147"/>
      <c r="H112" s="148" t="s">
        <v>441</v>
      </c>
      <c r="I112" s="148" t="s">
        <v>643</v>
      </c>
      <c r="J112" s="148">
        <v>1</v>
      </c>
      <c r="K112" s="160">
        <v>2000000000</v>
      </c>
      <c r="L112" s="148"/>
      <c r="M112" s="148"/>
      <c r="N112" s="148"/>
      <c r="O112" s="221"/>
      <c r="P112" s="149"/>
      <c r="Q112" s="163"/>
      <c r="R112" s="140"/>
      <c r="S112" s="140"/>
      <c r="T112" s="140"/>
      <c r="U112" s="140"/>
      <c r="V112" s="140"/>
      <c r="W112" s="140"/>
    </row>
    <row r="113" spans="1:23" s="141" customFormat="1" ht="22.5">
      <c r="A113" s="146"/>
      <c r="B113" s="146"/>
      <c r="C113" s="146"/>
      <c r="D113" s="146"/>
      <c r="E113" s="145"/>
      <c r="F113" s="145" t="s">
        <v>638</v>
      </c>
      <c r="G113" s="147"/>
      <c r="H113" s="148" t="s">
        <v>441</v>
      </c>
      <c r="I113" s="148" t="s">
        <v>643</v>
      </c>
      <c r="J113" s="148">
        <v>1</v>
      </c>
      <c r="K113" s="160">
        <v>2000000000</v>
      </c>
      <c r="L113" s="148"/>
      <c r="M113" s="148"/>
      <c r="N113" s="148"/>
      <c r="O113" s="221"/>
      <c r="P113" s="149"/>
      <c r="Q113" s="163"/>
      <c r="R113" s="140"/>
      <c r="S113" s="140"/>
      <c r="T113" s="140"/>
      <c r="U113" s="140"/>
      <c r="V113" s="140"/>
      <c r="W113" s="140"/>
    </row>
    <row r="114" spans="1:23" s="141" customFormat="1" ht="22.5">
      <c r="A114" s="146"/>
      <c r="B114" s="146"/>
      <c r="C114" s="146"/>
      <c r="D114" s="146"/>
      <c r="E114" s="145"/>
      <c r="F114" s="145" t="s">
        <v>639</v>
      </c>
      <c r="G114" s="147"/>
      <c r="H114" s="148" t="s">
        <v>441</v>
      </c>
      <c r="I114" s="148" t="s">
        <v>576</v>
      </c>
      <c r="J114" s="148">
        <v>1</v>
      </c>
      <c r="K114" s="160">
        <v>1000000000</v>
      </c>
      <c r="L114" s="148"/>
      <c r="M114" s="148"/>
      <c r="N114" s="148"/>
      <c r="O114" s="221"/>
      <c r="P114" s="149"/>
      <c r="Q114" s="163"/>
      <c r="R114" s="140"/>
      <c r="S114" s="140"/>
      <c r="T114" s="140"/>
      <c r="U114" s="140"/>
      <c r="V114" s="140"/>
      <c r="W114" s="140"/>
    </row>
    <row r="115" spans="1:23" s="141" customFormat="1" ht="22.5">
      <c r="A115" s="146"/>
      <c r="B115" s="146"/>
      <c r="C115" s="146"/>
      <c r="D115" s="146"/>
      <c r="E115" s="145"/>
      <c r="F115" s="145" t="s">
        <v>640</v>
      </c>
      <c r="G115" s="147"/>
      <c r="H115" s="148" t="s">
        <v>441</v>
      </c>
      <c r="I115" s="148" t="s">
        <v>579</v>
      </c>
      <c r="J115" s="148">
        <v>1</v>
      </c>
      <c r="K115" s="160">
        <v>600000000</v>
      </c>
      <c r="L115" s="148"/>
      <c r="M115" s="148"/>
      <c r="N115" s="148"/>
      <c r="O115" s="221"/>
      <c r="P115" s="149"/>
      <c r="Q115" s="163"/>
      <c r="R115" s="140"/>
      <c r="S115" s="140"/>
      <c r="T115" s="140"/>
      <c r="U115" s="140"/>
      <c r="V115" s="140"/>
      <c r="W115" s="140"/>
    </row>
    <row r="116" spans="1:23" s="141" customFormat="1" ht="22.5">
      <c r="A116" s="146"/>
      <c r="B116" s="146"/>
      <c r="C116" s="146"/>
      <c r="D116" s="146"/>
      <c r="E116" s="145"/>
      <c r="F116" s="145" t="s">
        <v>642</v>
      </c>
      <c r="G116" s="147"/>
      <c r="H116" s="148" t="s">
        <v>441</v>
      </c>
      <c r="I116" s="148" t="s">
        <v>578</v>
      </c>
      <c r="J116" s="148">
        <v>1</v>
      </c>
      <c r="K116" s="160">
        <v>300000000</v>
      </c>
      <c r="L116" s="148"/>
      <c r="M116" s="148"/>
      <c r="N116" s="148"/>
      <c r="O116" s="221"/>
      <c r="P116" s="149"/>
      <c r="Q116" s="163"/>
      <c r="R116" s="140"/>
      <c r="S116" s="140"/>
      <c r="T116" s="140"/>
      <c r="U116" s="140"/>
      <c r="V116" s="140"/>
      <c r="W116" s="140"/>
    </row>
    <row r="117" spans="1:23" s="141" customFormat="1" ht="22.5">
      <c r="A117" s="146"/>
      <c r="B117" s="146"/>
      <c r="C117" s="146"/>
      <c r="D117" s="146"/>
      <c r="E117" s="145"/>
      <c r="F117" s="145" t="s">
        <v>641</v>
      </c>
      <c r="G117" s="147"/>
      <c r="H117" s="148" t="s">
        <v>441</v>
      </c>
      <c r="I117" s="148" t="s">
        <v>579</v>
      </c>
      <c r="J117" s="148">
        <v>1</v>
      </c>
      <c r="K117" s="160">
        <v>300000000</v>
      </c>
      <c r="L117" s="148"/>
      <c r="M117" s="148"/>
      <c r="N117" s="148"/>
      <c r="O117" s="221"/>
      <c r="P117" s="149"/>
      <c r="Q117" s="163"/>
      <c r="R117" s="140"/>
      <c r="S117" s="140"/>
      <c r="T117" s="140"/>
      <c r="U117" s="140"/>
      <c r="V117" s="140"/>
      <c r="W117" s="140"/>
    </row>
    <row r="118" spans="1:23" s="141" customFormat="1">
      <c r="A118" s="146"/>
      <c r="B118" s="146"/>
      <c r="C118" s="146"/>
      <c r="D118" s="146"/>
      <c r="E118" s="145"/>
      <c r="F118" s="145" t="s">
        <v>653</v>
      </c>
      <c r="G118" s="147"/>
      <c r="H118" s="148"/>
      <c r="I118" s="148"/>
      <c r="J118" s="148"/>
      <c r="K118" s="160">
        <v>100000000</v>
      </c>
      <c r="L118" s="148"/>
      <c r="M118" s="148"/>
      <c r="N118" s="148"/>
      <c r="O118" s="221"/>
      <c r="P118" s="149"/>
      <c r="Q118" s="163"/>
      <c r="R118" s="140"/>
      <c r="S118" s="140"/>
      <c r="T118" s="140"/>
      <c r="U118" s="140"/>
      <c r="V118" s="140"/>
      <c r="W118" s="140"/>
    </row>
    <row r="119" spans="1:23" s="141" customFormat="1">
      <c r="A119" s="146"/>
      <c r="B119" s="146"/>
      <c r="C119" s="146"/>
      <c r="D119" s="146"/>
      <c r="E119" s="145"/>
      <c r="F119" s="145"/>
      <c r="G119" s="147"/>
      <c r="H119" s="148"/>
      <c r="I119" s="148"/>
      <c r="J119" s="148"/>
      <c r="K119" s="160"/>
      <c r="L119" s="148"/>
      <c r="M119" s="148"/>
      <c r="N119" s="148"/>
      <c r="O119" s="221">
        <f t="shared" ref="O119:O131" si="6">K119*100*10%</f>
        <v>0</v>
      </c>
      <c r="P119" s="149"/>
      <c r="Q119" s="163"/>
      <c r="R119" s="140"/>
      <c r="S119" s="140"/>
      <c r="T119" s="140"/>
      <c r="U119" s="140"/>
      <c r="V119" s="140"/>
      <c r="W119" s="140"/>
    </row>
    <row r="120" spans="1:23" s="141" customFormat="1" ht="45">
      <c r="A120" s="146"/>
      <c r="B120" s="146"/>
      <c r="C120" s="146"/>
      <c r="D120" s="146"/>
      <c r="E120" s="236"/>
      <c r="F120" s="145" t="s">
        <v>541</v>
      </c>
      <c r="G120" s="147" t="s">
        <v>552</v>
      </c>
      <c r="H120" s="148" t="s">
        <v>410</v>
      </c>
      <c r="I120" s="148" t="s">
        <v>624</v>
      </c>
      <c r="J120" s="148">
        <v>7</v>
      </c>
      <c r="K120" s="160">
        <f>SUM(K121:K128)</f>
        <v>800000000</v>
      </c>
      <c r="L120" s="148" t="s">
        <v>67</v>
      </c>
      <c r="M120" s="148"/>
      <c r="N120" s="148">
        <v>15</v>
      </c>
      <c r="O120" s="221">
        <f t="shared" si="6"/>
        <v>8000000000</v>
      </c>
      <c r="P120" s="149"/>
      <c r="Q120" s="163"/>
      <c r="R120" s="140"/>
      <c r="S120" s="140"/>
      <c r="T120" s="140"/>
      <c r="U120" s="140"/>
      <c r="V120" s="140"/>
      <c r="W120" s="140"/>
    </row>
    <row r="121" spans="1:23" s="141" customFormat="1">
      <c r="A121" s="146"/>
      <c r="B121" s="146"/>
      <c r="C121" s="146"/>
      <c r="D121" s="146"/>
      <c r="E121" s="145"/>
      <c r="F121" s="145" t="s">
        <v>616</v>
      </c>
      <c r="G121" s="147"/>
      <c r="H121" s="148" t="s">
        <v>410</v>
      </c>
      <c r="I121" s="148" t="s">
        <v>100</v>
      </c>
      <c r="J121" s="148">
        <v>1</v>
      </c>
      <c r="K121" s="160">
        <v>100000000</v>
      </c>
      <c r="L121" s="231"/>
      <c r="M121" s="148"/>
      <c r="N121" s="148"/>
      <c r="O121" s="221"/>
      <c r="P121" s="149"/>
      <c r="Q121" s="163"/>
      <c r="R121" s="140"/>
      <c r="S121" s="140"/>
      <c r="T121" s="140"/>
      <c r="U121" s="140"/>
      <c r="V121" s="140"/>
      <c r="W121" s="140"/>
    </row>
    <row r="122" spans="1:23" s="141" customFormat="1" ht="22.5">
      <c r="A122" s="146"/>
      <c r="B122" s="146"/>
      <c r="C122" s="146"/>
      <c r="D122" s="146"/>
      <c r="E122" s="145"/>
      <c r="F122" s="145" t="s">
        <v>617</v>
      </c>
      <c r="G122" s="147"/>
      <c r="H122" s="148" t="s">
        <v>410</v>
      </c>
      <c r="I122" s="148" t="s">
        <v>100</v>
      </c>
      <c r="J122" s="148">
        <v>1</v>
      </c>
      <c r="K122" s="160">
        <v>100000000</v>
      </c>
      <c r="L122" s="231"/>
      <c r="M122" s="148"/>
      <c r="N122" s="148"/>
      <c r="O122" s="221"/>
      <c r="P122" s="149"/>
      <c r="Q122" s="163"/>
      <c r="R122" s="140"/>
      <c r="S122" s="140"/>
      <c r="T122" s="140"/>
      <c r="U122" s="140"/>
      <c r="V122" s="140"/>
      <c r="W122" s="140"/>
    </row>
    <row r="123" spans="1:23" s="141" customFormat="1" ht="22.5">
      <c r="A123" s="146"/>
      <c r="B123" s="146"/>
      <c r="C123" s="146"/>
      <c r="D123" s="146"/>
      <c r="E123" s="145"/>
      <c r="F123" s="145" t="s">
        <v>618</v>
      </c>
      <c r="G123" s="147"/>
      <c r="H123" s="148" t="s">
        <v>410</v>
      </c>
      <c r="I123" s="148" t="s">
        <v>578</v>
      </c>
      <c r="J123" s="148">
        <v>1</v>
      </c>
      <c r="K123" s="160">
        <v>100000000</v>
      </c>
      <c r="L123" s="148"/>
      <c r="M123" s="148"/>
      <c r="N123" s="148"/>
      <c r="O123" s="221"/>
      <c r="P123" s="149"/>
      <c r="Q123" s="163"/>
      <c r="R123" s="140"/>
      <c r="S123" s="140"/>
      <c r="T123" s="140"/>
      <c r="U123" s="140"/>
      <c r="V123" s="140"/>
      <c r="W123" s="140"/>
    </row>
    <row r="124" spans="1:23" s="141" customFormat="1" ht="22.5">
      <c r="A124" s="146"/>
      <c r="B124" s="146"/>
      <c r="C124" s="146"/>
      <c r="D124" s="146"/>
      <c r="E124" s="145"/>
      <c r="F124" s="145" t="s">
        <v>619</v>
      </c>
      <c r="G124" s="147"/>
      <c r="H124" s="148" t="s">
        <v>410</v>
      </c>
      <c r="I124" s="148" t="s">
        <v>100</v>
      </c>
      <c r="J124" s="148">
        <v>1</v>
      </c>
      <c r="K124" s="160">
        <v>100000000</v>
      </c>
      <c r="L124" s="148"/>
      <c r="M124" s="148"/>
      <c r="N124" s="148"/>
      <c r="O124" s="221"/>
      <c r="P124" s="149"/>
      <c r="Q124" s="163"/>
      <c r="R124" s="140"/>
      <c r="S124" s="140"/>
      <c r="T124" s="140"/>
      <c r="U124" s="140"/>
      <c r="V124" s="140"/>
      <c r="W124" s="140"/>
    </row>
    <row r="125" spans="1:23" s="141" customFormat="1" ht="22.5">
      <c r="A125" s="146"/>
      <c r="B125" s="146"/>
      <c r="C125" s="146"/>
      <c r="D125" s="146"/>
      <c r="E125" s="145"/>
      <c r="F125" s="145" t="s">
        <v>620</v>
      </c>
      <c r="G125" s="147"/>
      <c r="H125" s="148" t="s">
        <v>410</v>
      </c>
      <c r="I125" s="148" t="s">
        <v>578</v>
      </c>
      <c r="J125" s="148">
        <v>1</v>
      </c>
      <c r="K125" s="160">
        <v>100000000</v>
      </c>
      <c r="L125" s="148"/>
      <c r="M125" s="148"/>
      <c r="N125" s="148"/>
      <c r="O125" s="221"/>
      <c r="P125" s="149"/>
      <c r="Q125" s="163"/>
      <c r="R125" s="140"/>
      <c r="S125" s="140"/>
      <c r="T125" s="140"/>
      <c r="U125" s="140"/>
      <c r="V125" s="140"/>
      <c r="W125" s="140"/>
    </row>
    <row r="126" spans="1:23" s="141" customFormat="1" ht="22.5">
      <c r="A126" s="146"/>
      <c r="B126" s="146"/>
      <c r="C126" s="146"/>
      <c r="D126" s="146"/>
      <c r="E126" s="145"/>
      <c r="F126" s="145" t="s">
        <v>621</v>
      </c>
      <c r="G126" s="147"/>
      <c r="H126" s="148" t="s">
        <v>410</v>
      </c>
      <c r="I126" s="148" t="s">
        <v>100</v>
      </c>
      <c r="J126" s="148">
        <v>1</v>
      </c>
      <c r="K126" s="160">
        <v>100000000</v>
      </c>
      <c r="L126" s="148"/>
      <c r="M126" s="148"/>
      <c r="N126" s="148"/>
      <c r="O126" s="221"/>
      <c r="P126" s="149"/>
      <c r="Q126" s="163"/>
      <c r="R126" s="140"/>
      <c r="S126" s="140"/>
      <c r="T126" s="140"/>
      <c r="U126" s="140"/>
      <c r="V126" s="140"/>
      <c r="W126" s="140"/>
    </row>
    <row r="127" spans="1:23" s="141" customFormat="1" ht="22.5">
      <c r="A127" s="146"/>
      <c r="B127" s="146"/>
      <c r="C127" s="146"/>
      <c r="D127" s="146"/>
      <c r="E127" s="145"/>
      <c r="F127" s="145" t="s">
        <v>622</v>
      </c>
      <c r="G127" s="147"/>
      <c r="H127" s="148" t="s">
        <v>410</v>
      </c>
      <c r="I127" s="148" t="s">
        <v>100</v>
      </c>
      <c r="J127" s="148">
        <v>1</v>
      </c>
      <c r="K127" s="160">
        <v>100000000</v>
      </c>
      <c r="L127" s="148"/>
      <c r="M127" s="148"/>
      <c r="N127" s="148"/>
      <c r="O127" s="221"/>
      <c r="P127" s="149"/>
      <c r="Q127" s="163"/>
      <c r="R127" s="140"/>
      <c r="S127" s="140"/>
      <c r="T127" s="140"/>
      <c r="U127" s="140"/>
      <c r="V127" s="140"/>
      <c r="W127" s="140"/>
    </row>
    <row r="128" spans="1:23" s="141" customFormat="1">
      <c r="A128" s="146"/>
      <c r="B128" s="146"/>
      <c r="C128" s="146"/>
      <c r="D128" s="146"/>
      <c r="E128" s="145"/>
      <c r="F128" s="145" t="s">
        <v>623</v>
      </c>
      <c r="G128" s="147"/>
      <c r="H128" s="148"/>
      <c r="I128" s="148"/>
      <c r="J128" s="148"/>
      <c r="K128" s="160">
        <v>100000000</v>
      </c>
      <c r="L128" s="148"/>
      <c r="M128" s="148"/>
      <c r="N128" s="148"/>
      <c r="O128" s="221"/>
      <c r="P128" s="149"/>
      <c r="Q128" s="163"/>
      <c r="R128" s="140"/>
      <c r="S128" s="140"/>
      <c r="T128" s="140"/>
      <c r="U128" s="140"/>
      <c r="V128" s="140"/>
      <c r="W128" s="140"/>
    </row>
    <row r="129" spans="1:23" s="141" customFormat="1">
      <c r="A129" s="146"/>
      <c r="B129" s="146"/>
      <c r="C129" s="146"/>
      <c r="D129" s="146"/>
      <c r="E129" s="145"/>
      <c r="F129" s="145"/>
      <c r="G129" s="147"/>
      <c r="H129" s="148"/>
      <c r="I129" s="148"/>
      <c r="J129" s="148"/>
      <c r="K129" s="160"/>
      <c r="L129" s="148"/>
      <c r="M129" s="148"/>
      <c r="N129" s="148"/>
      <c r="O129" s="221">
        <f t="shared" si="6"/>
        <v>0</v>
      </c>
      <c r="P129" s="149"/>
      <c r="Q129" s="163"/>
      <c r="R129" s="140"/>
      <c r="S129" s="140"/>
      <c r="T129" s="140"/>
      <c r="U129" s="140"/>
      <c r="V129" s="140"/>
      <c r="W129" s="140"/>
    </row>
    <row r="130" spans="1:23" s="141" customFormat="1" ht="45">
      <c r="A130" s="146"/>
      <c r="B130" s="146"/>
      <c r="C130" s="146"/>
      <c r="D130" s="146"/>
      <c r="E130" s="236"/>
      <c r="F130" s="145" t="s">
        <v>542</v>
      </c>
      <c r="G130" s="147" t="s">
        <v>306</v>
      </c>
      <c r="H130" s="148" t="s">
        <v>356</v>
      </c>
      <c r="I130" s="148" t="s">
        <v>634</v>
      </c>
      <c r="J130" s="148">
        <v>79</v>
      </c>
      <c r="K130" s="160">
        <v>771177594</v>
      </c>
      <c r="L130" s="148" t="s">
        <v>67</v>
      </c>
      <c r="M130" s="148"/>
      <c r="N130" s="148">
        <v>80</v>
      </c>
      <c r="O130" s="221">
        <f t="shared" si="6"/>
        <v>7711775940</v>
      </c>
      <c r="P130" s="149"/>
      <c r="Q130" s="163"/>
      <c r="R130" s="140"/>
      <c r="S130" s="140"/>
      <c r="T130" s="140"/>
      <c r="U130" s="140"/>
      <c r="V130" s="140"/>
      <c r="W130" s="140"/>
    </row>
    <row r="131" spans="1:23" s="141" customFormat="1" ht="33.75">
      <c r="A131" s="146"/>
      <c r="B131" s="146"/>
      <c r="C131" s="146"/>
      <c r="D131" s="146"/>
      <c r="E131" s="236"/>
      <c r="F131" s="145" t="s">
        <v>451</v>
      </c>
      <c r="G131" s="147" t="s">
        <v>547</v>
      </c>
      <c r="H131" s="148" t="s">
        <v>441</v>
      </c>
      <c r="I131" s="148" t="s">
        <v>633</v>
      </c>
      <c r="J131" s="148">
        <v>5</v>
      </c>
      <c r="K131" s="160">
        <f>SUM(K132:K138)</f>
        <v>13550000000</v>
      </c>
      <c r="L131" s="148" t="s">
        <v>677</v>
      </c>
      <c r="M131" s="148"/>
      <c r="N131" s="148">
        <v>5</v>
      </c>
      <c r="O131" s="221">
        <f t="shared" si="6"/>
        <v>135500000000</v>
      </c>
      <c r="P131" s="149"/>
      <c r="Q131" s="163"/>
      <c r="R131" s="140"/>
      <c r="S131" s="140"/>
      <c r="T131" s="140"/>
      <c r="U131" s="140"/>
      <c r="V131" s="140"/>
      <c r="W131" s="140"/>
    </row>
    <row r="132" spans="1:23" s="141" customFormat="1" ht="22.5">
      <c r="A132" s="146"/>
      <c r="B132" s="146"/>
      <c r="C132" s="146"/>
      <c r="D132" s="146"/>
      <c r="E132" s="145"/>
      <c r="F132" s="167"/>
      <c r="G132" s="147" t="s">
        <v>610</v>
      </c>
      <c r="H132" s="148" t="s">
        <v>441</v>
      </c>
      <c r="I132" s="148" t="s">
        <v>100</v>
      </c>
      <c r="J132" s="215">
        <v>1</v>
      </c>
      <c r="K132" s="217">
        <v>1400000000</v>
      </c>
      <c r="L132" s="148"/>
      <c r="M132" s="148"/>
      <c r="N132" s="148"/>
      <c r="O132" s="226"/>
      <c r="P132" s="149"/>
      <c r="Q132" s="163"/>
      <c r="R132" s="140"/>
      <c r="S132" s="140"/>
      <c r="T132" s="140"/>
      <c r="U132" s="140"/>
      <c r="V132" s="140"/>
      <c r="W132" s="140"/>
    </row>
    <row r="133" spans="1:23" s="141" customFormat="1" ht="22.5">
      <c r="A133" s="146"/>
      <c r="B133" s="146"/>
      <c r="C133" s="146"/>
      <c r="D133" s="146"/>
      <c r="E133" s="145"/>
      <c r="F133" s="167"/>
      <c r="G133" s="147" t="s">
        <v>611</v>
      </c>
      <c r="H133" s="148" t="s">
        <v>441</v>
      </c>
      <c r="I133" s="148" t="s">
        <v>99</v>
      </c>
      <c r="J133" s="215">
        <v>1</v>
      </c>
      <c r="K133" s="217">
        <v>3000000000</v>
      </c>
      <c r="L133" s="148"/>
      <c r="M133" s="148"/>
      <c r="N133" s="148"/>
      <c r="O133" s="226"/>
      <c r="P133" s="149"/>
      <c r="Q133" s="163"/>
      <c r="R133" s="140"/>
      <c r="S133" s="140"/>
      <c r="T133" s="140"/>
      <c r="U133" s="140"/>
      <c r="V133" s="140"/>
      <c r="W133" s="140"/>
    </row>
    <row r="134" spans="1:23" s="141" customFormat="1" ht="22.5">
      <c r="A134" s="146"/>
      <c r="B134" s="146"/>
      <c r="C134" s="146"/>
      <c r="D134" s="146"/>
      <c r="E134" s="145"/>
      <c r="F134" s="167"/>
      <c r="G134" s="147" t="s">
        <v>612</v>
      </c>
      <c r="H134" s="148" t="s">
        <v>441</v>
      </c>
      <c r="I134" s="148" t="s">
        <v>579</v>
      </c>
      <c r="J134" s="215">
        <v>1</v>
      </c>
      <c r="K134" s="217">
        <v>3000000000</v>
      </c>
      <c r="L134" s="148"/>
      <c r="M134" s="148"/>
      <c r="N134" s="148"/>
      <c r="O134" s="226"/>
      <c r="P134" s="149"/>
      <c r="Q134" s="163"/>
      <c r="R134" s="140"/>
      <c r="S134" s="140"/>
      <c r="T134" s="140"/>
      <c r="U134" s="140"/>
      <c r="V134" s="140"/>
      <c r="W134" s="140"/>
    </row>
    <row r="135" spans="1:23" s="141" customFormat="1" ht="22.5">
      <c r="A135" s="146"/>
      <c r="B135" s="146"/>
      <c r="C135" s="146"/>
      <c r="D135" s="146"/>
      <c r="E135" s="145"/>
      <c r="F135" s="167"/>
      <c r="G135" s="147" t="s">
        <v>613</v>
      </c>
      <c r="H135" s="148" t="s">
        <v>441</v>
      </c>
      <c r="I135" s="148" t="s">
        <v>99</v>
      </c>
      <c r="J135" s="215">
        <v>1</v>
      </c>
      <c r="K135" s="217">
        <v>3000000000</v>
      </c>
      <c r="L135" s="148"/>
      <c r="M135" s="148"/>
      <c r="N135" s="148"/>
      <c r="O135" s="226"/>
      <c r="P135" s="149"/>
      <c r="Q135" s="163"/>
      <c r="R135" s="140"/>
      <c r="S135" s="140"/>
      <c r="T135" s="140"/>
      <c r="U135" s="140"/>
      <c r="V135" s="140"/>
      <c r="W135" s="140"/>
    </row>
    <row r="136" spans="1:23" s="141" customFormat="1" ht="22.5">
      <c r="A136" s="146"/>
      <c r="B136" s="146"/>
      <c r="C136" s="146"/>
      <c r="D136" s="146"/>
      <c r="E136" s="145"/>
      <c r="F136" s="167"/>
      <c r="G136" s="147" t="s">
        <v>614</v>
      </c>
      <c r="H136" s="148" t="s">
        <v>441</v>
      </c>
      <c r="I136" s="148" t="s">
        <v>615</v>
      </c>
      <c r="J136" s="215">
        <v>1</v>
      </c>
      <c r="K136" s="217">
        <v>1000000000</v>
      </c>
      <c r="L136" s="148"/>
      <c r="M136" s="148"/>
      <c r="N136" s="148"/>
      <c r="O136" s="226"/>
      <c r="P136" s="149"/>
      <c r="Q136" s="163"/>
      <c r="R136" s="140"/>
      <c r="S136" s="140"/>
      <c r="T136" s="140"/>
      <c r="U136" s="140"/>
      <c r="V136" s="140"/>
      <c r="W136" s="140"/>
    </row>
    <row r="137" spans="1:23" s="141" customFormat="1" ht="22.5">
      <c r="A137" s="146"/>
      <c r="B137" s="146"/>
      <c r="C137" s="146"/>
      <c r="D137" s="146"/>
      <c r="E137" s="145"/>
      <c r="F137" s="167"/>
      <c r="G137" s="147" t="s">
        <v>701</v>
      </c>
      <c r="H137" s="232" t="s">
        <v>441</v>
      </c>
      <c r="I137" s="148" t="s">
        <v>99</v>
      </c>
      <c r="J137" s="232">
        <v>1</v>
      </c>
      <c r="K137" s="233">
        <v>2000000000</v>
      </c>
      <c r="L137" s="148"/>
      <c r="M137" s="148"/>
      <c r="N137" s="148"/>
      <c r="O137" s="234"/>
      <c r="P137" s="149"/>
      <c r="Q137" s="163"/>
      <c r="R137" s="140"/>
      <c r="S137" s="140"/>
      <c r="T137" s="140"/>
      <c r="U137" s="140"/>
      <c r="V137" s="140"/>
      <c r="W137" s="140"/>
    </row>
    <row r="138" spans="1:23" s="141" customFormat="1">
      <c r="A138" s="146"/>
      <c r="B138" s="146"/>
      <c r="C138" s="146"/>
      <c r="D138" s="146"/>
      <c r="E138" s="145"/>
      <c r="F138" s="167"/>
      <c r="G138" s="147" t="s">
        <v>623</v>
      </c>
      <c r="H138" s="215"/>
      <c r="I138" s="148"/>
      <c r="J138" s="215"/>
      <c r="K138" s="217">
        <v>150000000</v>
      </c>
      <c r="L138" s="148"/>
      <c r="M138" s="148"/>
      <c r="N138" s="148"/>
      <c r="O138" s="226"/>
      <c r="P138" s="149"/>
      <c r="Q138" s="163"/>
      <c r="R138" s="140"/>
      <c r="S138" s="140"/>
      <c r="T138" s="140"/>
      <c r="U138" s="140"/>
      <c r="V138" s="140"/>
      <c r="W138" s="140"/>
    </row>
    <row r="139" spans="1:23" s="141" customFormat="1">
      <c r="A139" s="146"/>
      <c r="B139" s="146"/>
      <c r="C139" s="146"/>
      <c r="D139" s="146"/>
      <c r="E139" s="145"/>
      <c r="F139" s="167"/>
      <c r="G139" s="147"/>
      <c r="H139" s="215"/>
      <c r="I139" s="148"/>
      <c r="J139" s="215"/>
      <c r="K139" s="217"/>
      <c r="L139" s="148"/>
      <c r="M139" s="148"/>
      <c r="N139" s="148"/>
      <c r="O139" s="226"/>
      <c r="P139" s="149"/>
      <c r="Q139" s="163"/>
      <c r="R139" s="140"/>
      <c r="S139" s="140"/>
      <c r="T139" s="140"/>
      <c r="U139" s="140"/>
      <c r="V139" s="140"/>
      <c r="W139" s="140"/>
    </row>
    <row r="140" spans="1:23" s="141" customFormat="1" ht="45" customHeight="1">
      <c r="A140" s="146"/>
      <c r="B140" s="146"/>
      <c r="C140" s="146"/>
      <c r="D140" s="146"/>
      <c r="E140" s="331"/>
      <c r="F140" s="308" t="s">
        <v>452</v>
      </c>
      <c r="G140" s="147" t="s">
        <v>549</v>
      </c>
      <c r="H140" s="326" t="s">
        <v>410</v>
      </c>
      <c r="I140" s="308" t="s">
        <v>632</v>
      </c>
      <c r="J140" s="326">
        <v>5</v>
      </c>
      <c r="K140" s="323">
        <f>SUM(K143:K149)</f>
        <v>1500000000</v>
      </c>
      <c r="L140" s="326" t="s">
        <v>67</v>
      </c>
      <c r="M140" s="326"/>
      <c r="N140" s="308" t="s">
        <v>632</v>
      </c>
      <c r="O140" s="355">
        <f>K140*100*10%</f>
        <v>15000000000</v>
      </c>
      <c r="P140" s="149"/>
      <c r="Q140" s="163"/>
      <c r="R140" s="140"/>
      <c r="S140" s="140"/>
      <c r="T140" s="140"/>
      <c r="U140" s="140"/>
      <c r="V140" s="140"/>
      <c r="W140" s="140"/>
    </row>
    <row r="141" spans="1:23" s="141" customFormat="1" ht="45">
      <c r="A141" s="146"/>
      <c r="B141" s="146"/>
      <c r="C141" s="146"/>
      <c r="D141" s="146"/>
      <c r="E141" s="332"/>
      <c r="F141" s="310"/>
      <c r="G141" s="147" t="s">
        <v>550</v>
      </c>
      <c r="H141" s="327"/>
      <c r="I141" s="310"/>
      <c r="J141" s="327"/>
      <c r="K141" s="324"/>
      <c r="L141" s="327"/>
      <c r="M141" s="327"/>
      <c r="N141" s="310"/>
      <c r="O141" s="356"/>
      <c r="P141" s="149"/>
      <c r="Q141" s="163"/>
      <c r="R141" s="140"/>
      <c r="S141" s="140"/>
      <c r="T141" s="140"/>
      <c r="U141" s="140"/>
      <c r="V141" s="140"/>
      <c r="W141" s="140"/>
    </row>
    <row r="142" spans="1:23" s="141" customFormat="1" ht="56.25">
      <c r="A142" s="146"/>
      <c r="B142" s="146"/>
      <c r="C142" s="146"/>
      <c r="D142" s="146"/>
      <c r="E142" s="333"/>
      <c r="F142" s="309"/>
      <c r="G142" s="147" t="s">
        <v>551</v>
      </c>
      <c r="H142" s="328"/>
      <c r="I142" s="309"/>
      <c r="J142" s="328"/>
      <c r="K142" s="325"/>
      <c r="L142" s="328"/>
      <c r="M142" s="328"/>
      <c r="N142" s="309"/>
      <c r="O142" s="357"/>
      <c r="P142" s="149"/>
      <c r="Q142" s="163"/>
      <c r="R142" s="140"/>
      <c r="S142" s="140"/>
      <c r="T142" s="140"/>
      <c r="U142" s="140"/>
      <c r="V142" s="140"/>
      <c r="W142" s="140"/>
    </row>
    <row r="143" spans="1:23" s="141" customFormat="1" ht="22.5">
      <c r="A143" s="146"/>
      <c r="B143" s="146"/>
      <c r="C143" s="146"/>
      <c r="D143" s="146"/>
      <c r="E143" s="145"/>
      <c r="F143" s="214" t="s">
        <v>625</v>
      </c>
      <c r="G143" s="147"/>
      <c r="H143" s="216" t="s">
        <v>410</v>
      </c>
      <c r="I143" s="148" t="s">
        <v>576</v>
      </c>
      <c r="J143" s="216">
        <v>1</v>
      </c>
      <c r="K143" s="218">
        <v>500000000</v>
      </c>
      <c r="L143" s="148" t="s">
        <v>67</v>
      </c>
      <c r="M143" s="148"/>
      <c r="N143" s="148"/>
      <c r="O143" s="227"/>
      <c r="P143" s="149"/>
      <c r="Q143" s="163"/>
      <c r="R143" s="140"/>
      <c r="S143" s="140"/>
      <c r="T143" s="140"/>
      <c r="U143" s="140"/>
      <c r="V143" s="140"/>
      <c r="W143" s="140"/>
    </row>
    <row r="144" spans="1:23" s="141" customFormat="1" ht="33.75">
      <c r="A144" s="146"/>
      <c r="B144" s="146"/>
      <c r="C144" s="146"/>
      <c r="D144" s="146"/>
      <c r="E144" s="145"/>
      <c r="F144" s="214" t="s">
        <v>630</v>
      </c>
      <c r="G144" s="147"/>
      <c r="H144" s="216" t="s">
        <v>410</v>
      </c>
      <c r="I144" s="148" t="s">
        <v>100</v>
      </c>
      <c r="J144" s="216">
        <v>1</v>
      </c>
      <c r="K144" s="218">
        <v>500000000</v>
      </c>
      <c r="L144" s="148" t="s">
        <v>67</v>
      </c>
      <c r="M144" s="148"/>
      <c r="N144" s="148"/>
      <c r="O144" s="227"/>
      <c r="P144" s="149"/>
      <c r="Q144" s="163"/>
      <c r="R144" s="140"/>
      <c r="S144" s="140"/>
      <c r="T144" s="140"/>
      <c r="U144" s="140"/>
      <c r="V144" s="140"/>
      <c r="W144" s="140"/>
    </row>
    <row r="145" spans="1:23" s="141" customFormat="1" ht="45">
      <c r="A145" s="146"/>
      <c r="B145" s="146"/>
      <c r="C145" s="146"/>
      <c r="D145" s="146"/>
      <c r="E145" s="145"/>
      <c r="F145" s="214" t="s">
        <v>626</v>
      </c>
      <c r="G145" s="147"/>
      <c r="H145" s="216" t="s">
        <v>410</v>
      </c>
      <c r="I145" s="148" t="s">
        <v>576</v>
      </c>
      <c r="J145" s="216">
        <v>1</v>
      </c>
      <c r="K145" s="218">
        <v>100000000</v>
      </c>
      <c r="L145" s="148" t="s">
        <v>67</v>
      </c>
      <c r="M145" s="148"/>
      <c r="N145" s="148"/>
      <c r="O145" s="227"/>
      <c r="P145" s="149"/>
      <c r="Q145" s="163"/>
      <c r="R145" s="140"/>
      <c r="S145" s="140"/>
      <c r="T145" s="140"/>
      <c r="U145" s="140"/>
      <c r="V145" s="140"/>
      <c r="W145" s="140"/>
    </row>
    <row r="146" spans="1:23" s="141" customFormat="1" ht="33.75">
      <c r="A146" s="146"/>
      <c r="B146" s="146"/>
      <c r="C146" s="146"/>
      <c r="D146" s="146"/>
      <c r="E146" s="145"/>
      <c r="F146" s="214" t="s">
        <v>627</v>
      </c>
      <c r="G146" s="147"/>
      <c r="H146" s="216" t="s">
        <v>410</v>
      </c>
      <c r="I146" s="148" t="s">
        <v>615</v>
      </c>
      <c r="J146" s="216">
        <v>1</v>
      </c>
      <c r="K146" s="218">
        <v>100000000</v>
      </c>
      <c r="L146" s="148" t="s">
        <v>67</v>
      </c>
      <c r="M146" s="148"/>
      <c r="N146" s="148"/>
      <c r="O146" s="227"/>
      <c r="P146" s="149"/>
      <c r="Q146" s="163"/>
      <c r="R146" s="140"/>
      <c r="S146" s="140"/>
      <c r="T146" s="140"/>
      <c r="U146" s="140"/>
      <c r="V146" s="140"/>
      <c r="W146" s="140"/>
    </row>
    <row r="147" spans="1:23" s="141" customFormat="1" ht="33.75">
      <c r="A147" s="146"/>
      <c r="B147" s="146"/>
      <c r="C147" s="146"/>
      <c r="D147" s="146"/>
      <c r="E147" s="145"/>
      <c r="F147" s="214" t="s">
        <v>628</v>
      </c>
      <c r="G147" s="147"/>
      <c r="H147" s="216" t="s">
        <v>410</v>
      </c>
      <c r="I147" s="148" t="s">
        <v>578</v>
      </c>
      <c r="J147" s="216">
        <v>1</v>
      </c>
      <c r="K147" s="218">
        <v>100000000</v>
      </c>
      <c r="L147" s="148" t="s">
        <v>67</v>
      </c>
      <c r="M147" s="148"/>
      <c r="N147" s="148"/>
      <c r="O147" s="227"/>
      <c r="P147" s="149"/>
      <c r="Q147" s="163"/>
      <c r="R147" s="140"/>
      <c r="S147" s="140"/>
      <c r="T147" s="140"/>
      <c r="U147" s="140"/>
      <c r="V147" s="140"/>
      <c r="W147" s="140"/>
    </row>
    <row r="148" spans="1:23" s="141" customFormat="1" ht="33.75">
      <c r="A148" s="146"/>
      <c r="B148" s="146"/>
      <c r="C148" s="146"/>
      <c r="D148" s="146"/>
      <c r="E148" s="145"/>
      <c r="F148" s="214" t="s">
        <v>629</v>
      </c>
      <c r="G148" s="147"/>
      <c r="H148" s="216" t="s">
        <v>410</v>
      </c>
      <c r="I148" s="148" t="s">
        <v>577</v>
      </c>
      <c r="J148" s="216">
        <v>1</v>
      </c>
      <c r="K148" s="218">
        <v>100000000</v>
      </c>
      <c r="L148" s="148" t="s">
        <v>67</v>
      </c>
      <c r="M148" s="148"/>
      <c r="N148" s="148"/>
      <c r="O148" s="227"/>
      <c r="P148" s="149"/>
      <c r="Q148" s="163"/>
      <c r="R148" s="140"/>
      <c r="S148" s="140"/>
      <c r="T148" s="140"/>
      <c r="U148" s="140"/>
      <c r="V148" s="140"/>
      <c r="W148" s="140"/>
    </row>
    <row r="149" spans="1:23" s="141" customFormat="1">
      <c r="A149" s="146"/>
      <c r="B149" s="146"/>
      <c r="C149" s="146"/>
      <c r="D149" s="146"/>
      <c r="E149" s="145"/>
      <c r="F149" s="145" t="s">
        <v>631</v>
      </c>
      <c r="G149" s="147"/>
      <c r="H149" s="148" t="s">
        <v>410</v>
      </c>
      <c r="I149" s="148"/>
      <c r="J149" s="148">
        <v>1</v>
      </c>
      <c r="K149" s="160">
        <v>100000000</v>
      </c>
      <c r="L149" s="148"/>
      <c r="M149" s="148"/>
      <c r="N149" s="148"/>
      <c r="O149" s="221"/>
      <c r="P149" s="149"/>
      <c r="Q149" s="163"/>
      <c r="R149" s="140"/>
      <c r="S149" s="140"/>
      <c r="T149" s="140"/>
      <c r="U149" s="140"/>
      <c r="V149" s="140"/>
      <c r="W149" s="140"/>
    </row>
    <row r="150" spans="1:23" s="141" customFormat="1">
      <c r="A150" s="146"/>
      <c r="B150" s="146"/>
      <c r="C150" s="146"/>
      <c r="D150" s="146"/>
      <c r="E150" s="145"/>
      <c r="F150" s="145"/>
      <c r="G150" s="147"/>
      <c r="H150" s="148"/>
      <c r="I150" s="148"/>
      <c r="J150" s="148"/>
      <c r="K150" s="160"/>
      <c r="L150" s="148"/>
      <c r="M150" s="148"/>
      <c r="N150" s="148"/>
      <c r="O150" s="221"/>
      <c r="P150" s="149"/>
      <c r="Q150" s="163"/>
      <c r="R150" s="140"/>
      <c r="S150" s="140"/>
      <c r="T150" s="140"/>
      <c r="U150" s="140"/>
      <c r="V150" s="140"/>
      <c r="W150" s="140"/>
    </row>
    <row r="151" spans="1:23" s="154" customFormat="1" ht="31.5">
      <c r="A151" s="151"/>
      <c r="B151" s="151"/>
      <c r="C151" s="151"/>
      <c r="D151" s="151"/>
      <c r="E151" s="153"/>
      <c r="F151" s="153" t="s">
        <v>447</v>
      </c>
      <c r="G151" s="156"/>
      <c r="H151" s="158" t="s">
        <v>539</v>
      </c>
      <c r="I151" s="158" t="s">
        <v>567</v>
      </c>
      <c r="J151" s="158">
        <v>3</v>
      </c>
      <c r="K151" s="108">
        <f>SUM(K152:K154)</f>
        <v>700000000</v>
      </c>
      <c r="L151" s="158" t="s">
        <v>67</v>
      </c>
      <c r="M151" s="158"/>
      <c r="N151" s="158"/>
      <c r="O151" s="222">
        <f>SUM(O152:O154)</f>
        <v>900000000</v>
      </c>
      <c r="P151" s="159"/>
      <c r="Q151" s="165" t="s">
        <v>533</v>
      </c>
      <c r="R151" s="134"/>
      <c r="S151" s="134"/>
      <c r="T151" s="134"/>
      <c r="U151" s="134"/>
      <c r="V151" s="134"/>
      <c r="W151" s="134"/>
    </row>
    <row r="152" spans="1:23" s="141" customFormat="1" ht="78.75">
      <c r="A152" s="146"/>
      <c r="B152" s="146"/>
      <c r="C152" s="146"/>
      <c r="D152" s="146"/>
      <c r="E152" s="236"/>
      <c r="F152" s="145" t="s">
        <v>448</v>
      </c>
      <c r="G152" s="147" t="s">
        <v>281</v>
      </c>
      <c r="H152" s="148" t="s">
        <v>442</v>
      </c>
      <c r="I152" s="148" t="s">
        <v>567</v>
      </c>
      <c r="J152" s="148">
        <v>1</v>
      </c>
      <c r="K152" s="160">
        <v>275000000</v>
      </c>
      <c r="L152" s="148" t="s">
        <v>67</v>
      </c>
      <c r="M152" s="148"/>
      <c r="N152" s="148">
        <v>1</v>
      </c>
      <c r="O152" s="221">
        <v>350000000</v>
      </c>
      <c r="P152" s="149"/>
      <c r="Q152" s="163"/>
      <c r="R152" s="140"/>
      <c r="S152" s="140"/>
      <c r="T152" s="140"/>
      <c r="U152" s="140"/>
      <c r="V152" s="140"/>
      <c r="W152" s="140"/>
    </row>
    <row r="153" spans="1:23" s="141" customFormat="1" ht="22.5">
      <c r="A153" s="146"/>
      <c r="B153" s="146"/>
      <c r="C153" s="146"/>
      <c r="D153" s="146"/>
      <c r="E153" s="236"/>
      <c r="F153" s="145" t="s">
        <v>454</v>
      </c>
      <c r="G153" s="147" t="s">
        <v>455</v>
      </c>
      <c r="H153" s="148" t="s">
        <v>442</v>
      </c>
      <c r="I153" s="148" t="s">
        <v>567</v>
      </c>
      <c r="J153" s="148">
        <v>1</v>
      </c>
      <c r="K153" s="160">
        <v>275000000</v>
      </c>
      <c r="L153" s="148" t="s">
        <v>67</v>
      </c>
      <c r="M153" s="148"/>
      <c r="N153" s="148">
        <v>1</v>
      </c>
      <c r="O153" s="221">
        <v>350000000</v>
      </c>
      <c r="P153" s="149"/>
      <c r="Q153" s="163"/>
      <c r="R153" s="140"/>
      <c r="S153" s="140"/>
      <c r="T153" s="140"/>
      <c r="U153" s="140"/>
      <c r="V153" s="140"/>
      <c r="W153" s="140"/>
    </row>
    <row r="154" spans="1:23" s="141" customFormat="1" ht="33.75">
      <c r="A154" s="146"/>
      <c r="B154" s="146"/>
      <c r="C154" s="146"/>
      <c r="D154" s="146"/>
      <c r="E154" s="236"/>
      <c r="F154" s="145" t="s">
        <v>453</v>
      </c>
      <c r="G154" s="147" t="s">
        <v>453</v>
      </c>
      <c r="H154" s="148" t="s">
        <v>442</v>
      </c>
      <c r="I154" s="148" t="s">
        <v>567</v>
      </c>
      <c r="J154" s="148">
        <v>1</v>
      </c>
      <c r="K154" s="160">
        <v>150000000</v>
      </c>
      <c r="L154" s="148" t="s">
        <v>67</v>
      </c>
      <c r="M154" s="148"/>
      <c r="N154" s="148">
        <v>1</v>
      </c>
      <c r="O154" s="221">
        <v>200000000</v>
      </c>
      <c r="P154" s="149"/>
      <c r="Q154" s="163"/>
      <c r="R154" s="140"/>
      <c r="S154" s="140"/>
      <c r="T154" s="140"/>
      <c r="U154" s="140"/>
      <c r="V154" s="140"/>
      <c r="W154" s="140"/>
    </row>
    <row r="155" spans="1:23" s="141" customFormat="1">
      <c r="A155" s="146"/>
      <c r="B155" s="146"/>
      <c r="C155" s="146"/>
      <c r="D155" s="146"/>
      <c r="E155" s="145"/>
      <c r="F155" s="145"/>
      <c r="G155" s="147"/>
      <c r="H155" s="148"/>
      <c r="I155" s="148"/>
      <c r="J155" s="148"/>
      <c r="K155" s="160"/>
      <c r="L155" s="148"/>
      <c r="M155" s="148"/>
      <c r="N155" s="148"/>
      <c r="O155" s="221"/>
      <c r="P155" s="149"/>
      <c r="Q155" s="163"/>
      <c r="R155" s="140"/>
      <c r="S155" s="140"/>
      <c r="T155" s="140"/>
      <c r="U155" s="140"/>
      <c r="V155" s="140"/>
      <c r="W155" s="140"/>
    </row>
    <row r="156" spans="1:23" s="141" customFormat="1">
      <c r="A156" s="191"/>
      <c r="B156" s="191"/>
      <c r="C156" s="172"/>
      <c r="D156" s="172"/>
      <c r="E156" s="178"/>
      <c r="F156" s="178"/>
      <c r="G156" s="179"/>
      <c r="H156" s="180"/>
      <c r="I156" s="180"/>
      <c r="J156" s="180"/>
      <c r="K156" s="181"/>
      <c r="L156" s="180"/>
      <c r="M156" s="180"/>
      <c r="N156" s="180"/>
      <c r="O156" s="223"/>
      <c r="P156" s="180"/>
      <c r="Q156" s="198"/>
      <c r="R156" s="140"/>
      <c r="S156" s="140"/>
      <c r="T156" s="140"/>
      <c r="U156" s="140"/>
      <c r="V156" s="140"/>
      <c r="W156" s="140"/>
    </row>
    <row r="157" spans="1:23" s="141" customFormat="1" ht="45">
      <c r="A157" s="146"/>
      <c r="B157" s="146"/>
      <c r="C157" s="171" t="s">
        <v>355</v>
      </c>
      <c r="D157" s="146"/>
      <c r="E157" s="145"/>
      <c r="F157" s="145"/>
      <c r="G157" s="147"/>
      <c r="H157" s="148"/>
      <c r="I157" s="148"/>
      <c r="J157" s="148"/>
      <c r="K157" s="208">
        <f>K159+K185+K193</f>
        <v>53415904609.199997</v>
      </c>
      <c r="L157" s="148"/>
      <c r="M157" s="148"/>
      <c r="N157" s="148"/>
      <c r="O157" s="221"/>
      <c r="P157" s="168" t="s">
        <v>460</v>
      </c>
      <c r="Q157" s="163"/>
      <c r="R157" s="140"/>
      <c r="S157" s="140"/>
      <c r="T157" s="140"/>
      <c r="U157" s="140"/>
      <c r="V157" s="140"/>
      <c r="W157" s="140"/>
    </row>
    <row r="158" spans="1:23" s="141" customFormat="1" ht="33.75">
      <c r="A158" s="146"/>
      <c r="B158" s="146"/>
      <c r="C158" s="146"/>
      <c r="D158" s="171" t="s">
        <v>362</v>
      </c>
      <c r="E158" s="145"/>
      <c r="F158" s="145"/>
      <c r="G158" s="147"/>
      <c r="H158" s="148"/>
      <c r="I158" s="148"/>
      <c r="J158" s="148"/>
      <c r="K158" s="160"/>
      <c r="L158" s="148"/>
      <c r="M158" s="148"/>
      <c r="N158" s="148"/>
      <c r="O158" s="221"/>
      <c r="P158" s="149"/>
      <c r="Q158" s="163"/>
      <c r="R158" s="140"/>
      <c r="S158" s="140"/>
      <c r="T158" s="140"/>
      <c r="U158" s="140"/>
      <c r="V158" s="140"/>
      <c r="W158" s="140"/>
    </row>
    <row r="159" spans="1:23" s="154" customFormat="1" ht="52.5">
      <c r="A159" s="151"/>
      <c r="B159" s="151"/>
      <c r="C159" s="151"/>
      <c r="D159" s="166"/>
      <c r="E159" s="153" t="s">
        <v>457</v>
      </c>
      <c r="F159" s="153" t="s">
        <v>393</v>
      </c>
      <c r="G159" s="156" t="s">
        <v>394</v>
      </c>
      <c r="H159" s="158"/>
      <c r="I159" s="158"/>
      <c r="J159" s="158"/>
      <c r="K159" s="108">
        <f>K160+K162+K165+K181+K183</f>
        <v>38545465920</v>
      </c>
      <c r="L159" s="108"/>
      <c r="M159" s="108"/>
      <c r="N159" s="108"/>
      <c r="O159" s="108">
        <f t="shared" ref="O159" si="7">O160+O162+O165+O181+O183</f>
        <v>385454659200</v>
      </c>
      <c r="P159" s="159"/>
      <c r="Q159" s="165" t="s">
        <v>535</v>
      </c>
      <c r="R159" s="134"/>
      <c r="S159" s="134"/>
      <c r="T159" s="134"/>
      <c r="U159" s="134"/>
      <c r="V159" s="134"/>
      <c r="W159" s="134"/>
    </row>
    <row r="160" spans="1:23" s="141" customFormat="1" ht="56.25">
      <c r="A160" s="146"/>
      <c r="B160" s="146"/>
      <c r="C160" s="146"/>
      <c r="D160" s="171"/>
      <c r="E160" s="145" t="s">
        <v>103</v>
      </c>
      <c r="F160" s="145" t="s">
        <v>104</v>
      </c>
      <c r="G160" s="147" t="s">
        <v>574</v>
      </c>
      <c r="H160" s="148" t="s">
        <v>410</v>
      </c>
      <c r="I160" s="148"/>
      <c r="J160" s="148">
        <v>3</v>
      </c>
      <c r="K160" s="160">
        <f>SUM(K161)</f>
        <v>250000000</v>
      </c>
      <c r="L160" s="148"/>
      <c r="M160" s="148"/>
      <c r="N160" s="148"/>
      <c r="O160" s="221">
        <f>K160*100*10%</f>
        <v>2500000000</v>
      </c>
      <c r="P160" s="149"/>
      <c r="Q160" s="163"/>
      <c r="R160" s="140"/>
      <c r="S160" s="140"/>
      <c r="T160" s="140"/>
      <c r="U160" s="140"/>
      <c r="V160" s="140"/>
      <c r="W160" s="140"/>
    </row>
    <row r="161" spans="1:23" s="141" customFormat="1" ht="56.25">
      <c r="A161" s="146"/>
      <c r="B161" s="146"/>
      <c r="C161" s="146"/>
      <c r="D161" s="146"/>
      <c r="E161" s="145"/>
      <c r="F161" s="145" t="s">
        <v>104</v>
      </c>
      <c r="G161" s="147"/>
      <c r="H161" s="148"/>
      <c r="I161" s="148"/>
      <c r="J161" s="148"/>
      <c r="K161" s="160">
        <v>250000000</v>
      </c>
      <c r="L161" s="148"/>
      <c r="M161" s="148"/>
      <c r="N161" s="148"/>
      <c r="O161" s="221"/>
      <c r="P161" s="149"/>
      <c r="Q161" s="163"/>
      <c r="R161" s="140"/>
      <c r="S161" s="140"/>
      <c r="T161" s="140"/>
      <c r="U161" s="140"/>
      <c r="V161" s="140"/>
      <c r="W161" s="140"/>
    </row>
    <row r="162" spans="1:23" s="141" customFormat="1" ht="22.5">
      <c r="A162" s="146"/>
      <c r="B162" s="146"/>
      <c r="C162" s="146"/>
      <c r="D162" s="146"/>
      <c r="E162" s="145" t="s">
        <v>105</v>
      </c>
      <c r="F162" s="145" t="s">
        <v>580</v>
      </c>
      <c r="G162" s="147" t="s">
        <v>574</v>
      </c>
      <c r="H162" s="148" t="s">
        <v>704</v>
      </c>
      <c r="I162" s="148" t="s">
        <v>703</v>
      </c>
      <c r="J162" s="148">
        <v>2</v>
      </c>
      <c r="K162" s="160">
        <f>SUM(K163:K164)</f>
        <v>360000000</v>
      </c>
      <c r="L162" s="148"/>
      <c r="M162" s="148"/>
      <c r="N162" s="148"/>
      <c r="O162" s="221">
        <f t="shared" ref="O162:O191" si="8">K162*100*10%</f>
        <v>3600000000</v>
      </c>
      <c r="P162" s="149"/>
      <c r="Q162" s="163"/>
      <c r="R162" s="140"/>
      <c r="S162" s="140"/>
      <c r="T162" s="140"/>
      <c r="U162" s="140"/>
      <c r="V162" s="140"/>
      <c r="W162" s="140"/>
    </row>
    <row r="163" spans="1:23" s="141" customFormat="1" ht="33.75">
      <c r="A163" s="146"/>
      <c r="B163" s="146"/>
      <c r="C163" s="146"/>
      <c r="D163" s="146"/>
      <c r="E163" s="145"/>
      <c r="F163" s="145" t="s">
        <v>582</v>
      </c>
      <c r="G163" s="147"/>
      <c r="H163" s="148" t="s">
        <v>410</v>
      </c>
      <c r="I163" s="160" t="s">
        <v>583</v>
      </c>
      <c r="J163" s="238">
        <v>1</v>
      </c>
      <c r="K163" s="160">
        <v>180000000</v>
      </c>
      <c r="L163" s="148"/>
      <c r="M163" s="148"/>
      <c r="N163" s="148"/>
      <c r="O163" s="221"/>
      <c r="P163" s="149"/>
      <c r="Q163" s="163"/>
      <c r="R163" s="140"/>
      <c r="S163" s="140"/>
      <c r="T163" s="140"/>
      <c r="U163" s="140"/>
      <c r="V163" s="140"/>
      <c r="W163" s="140"/>
    </row>
    <row r="164" spans="1:23" s="141" customFormat="1" ht="22.5">
      <c r="A164" s="146"/>
      <c r="B164" s="146"/>
      <c r="C164" s="146"/>
      <c r="D164" s="146"/>
      <c r="E164" s="145"/>
      <c r="F164" s="145" t="s">
        <v>582</v>
      </c>
      <c r="G164" s="147"/>
      <c r="H164" s="148" t="s">
        <v>410</v>
      </c>
      <c r="I164" s="160" t="s">
        <v>584</v>
      </c>
      <c r="J164" s="238">
        <v>1</v>
      </c>
      <c r="K164" s="160">
        <v>180000000</v>
      </c>
      <c r="L164" s="148"/>
      <c r="M164" s="148"/>
      <c r="N164" s="148"/>
      <c r="O164" s="221"/>
      <c r="P164" s="149"/>
      <c r="Q164" s="163"/>
      <c r="R164" s="140"/>
      <c r="S164" s="140"/>
      <c r="T164" s="140"/>
      <c r="U164" s="140"/>
      <c r="V164" s="140"/>
      <c r="W164" s="140"/>
    </row>
    <row r="165" spans="1:23" s="141" customFormat="1" ht="33.75">
      <c r="A165" s="146"/>
      <c r="B165" s="146"/>
      <c r="C165" s="146"/>
      <c r="D165" s="171"/>
      <c r="E165" s="145" t="s">
        <v>109</v>
      </c>
      <c r="F165" s="145" t="s">
        <v>581</v>
      </c>
      <c r="G165" s="147" t="s">
        <v>575</v>
      </c>
      <c r="H165" s="148" t="s">
        <v>590</v>
      </c>
      <c r="I165" s="148" t="s">
        <v>634</v>
      </c>
      <c r="J165" s="221">
        <f>SUM(J166:J180)</f>
        <v>37652</v>
      </c>
      <c r="K165" s="160">
        <f>SUM(K166:K180)</f>
        <v>37335465920</v>
      </c>
      <c r="L165" s="148"/>
      <c r="M165" s="148"/>
      <c r="N165" s="148" t="s">
        <v>590</v>
      </c>
      <c r="O165" s="221">
        <f t="shared" si="8"/>
        <v>373354659200</v>
      </c>
      <c r="P165" s="149"/>
      <c r="Q165" s="163"/>
      <c r="R165" s="140"/>
      <c r="S165" s="140"/>
      <c r="T165" s="140"/>
      <c r="U165" s="140"/>
      <c r="V165" s="140"/>
      <c r="W165" s="140"/>
    </row>
    <row r="166" spans="1:23" s="141" customFormat="1" ht="45">
      <c r="A166" s="146"/>
      <c r="B166" s="146"/>
      <c r="C166" s="146"/>
      <c r="D166" s="146"/>
      <c r="E166" s="145"/>
      <c r="F166" s="145" t="s">
        <v>111</v>
      </c>
      <c r="G166" s="147"/>
      <c r="H166" s="148" t="s">
        <v>590</v>
      </c>
      <c r="I166" s="148" t="s">
        <v>100</v>
      </c>
      <c r="J166" s="148">
        <v>657</v>
      </c>
      <c r="K166" s="160">
        <v>2000000000</v>
      </c>
      <c r="L166" s="148"/>
      <c r="M166" s="148"/>
      <c r="N166" s="148"/>
      <c r="O166" s="221"/>
      <c r="P166" s="149"/>
      <c r="Q166" s="163"/>
      <c r="R166" s="140"/>
      <c r="S166" s="140"/>
      <c r="T166" s="140"/>
      <c r="U166" s="140"/>
      <c r="V166" s="140"/>
      <c r="W166" s="140"/>
    </row>
    <row r="167" spans="1:23" s="141" customFormat="1" ht="45">
      <c r="A167" s="146"/>
      <c r="B167" s="146"/>
      <c r="C167" s="146"/>
      <c r="D167" s="146"/>
      <c r="E167" s="145"/>
      <c r="F167" s="145" t="s">
        <v>112</v>
      </c>
      <c r="G167" s="147"/>
      <c r="H167" s="148" t="s">
        <v>590</v>
      </c>
      <c r="I167" s="148" t="s">
        <v>576</v>
      </c>
      <c r="J167" s="148">
        <v>2620</v>
      </c>
      <c r="K167" s="160">
        <v>4341837000</v>
      </c>
      <c r="L167" s="148"/>
      <c r="M167" s="148"/>
      <c r="N167" s="148"/>
      <c r="O167" s="221"/>
      <c r="P167" s="149"/>
      <c r="Q167" s="163"/>
      <c r="R167" s="140"/>
      <c r="S167" s="140"/>
      <c r="T167" s="140"/>
      <c r="U167" s="140"/>
      <c r="V167" s="140"/>
      <c r="W167" s="140"/>
    </row>
    <row r="168" spans="1:23" s="141" customFormat="1" ht="33.75">
      <c r="A168" s="146"/>
      <c r="B168" s="146"/>
      <c r="C168" s="146"/>
      <c r="D168" s="146"/>
      <c r="E168" s="145"/>
      <c r="F168" s="145" t="s">
        <v>113</v>
      </c>
      <c r="G168" s="147"/>
      <c r="H168" s="148" t="s">
        <v>590</v>
      </c>
      <c r="I168" s="148" t="s">
        <v>576</v>
      </c>
      <c r="J168" s="148">
        <v>3300</v>
      </c>
      <c r="K168" s="160">
        <v>2632595000</v>
      </c>
      <c r="L168" s="148"/>
      <c r="M168" s="148"/>
      <c r="N168" s="148"/>
      <c r="O168" s="221"/>
      <c r="P168" s="149"/>
      <c r="Q168" s="163"/>
      <c r="R168" s="140"/>
      <c r="S168" s="140"/>
      <c r="T168" s="140"/>
      <c r="U168" s="140"/>
      <c r="V168" s="140"/>
      <c r="W168" s="140"/>
    </row>
    <row r="169" spans="1:23" s="141" customFormat="1" ht="33.75">
      <c r="A169" s="146"/>
      <c r="B169" s="146"/>
      <c r="C169" s="146"/>
      <c r="D169" s="146"/>
      <c r="E169" s="145"/>
      <c r="F169" s="145" t="s">
        <v>114</v>
      </c>
      <c r="G169" s="147"/>
      <c r="H169" s="148" t="s">
        <v>590</v>
      </c>
      <c r="I169" s="148" t="s">
        <v>100</v>
      </c>
      <c r="J169" s="148">
        <v>600</v>
      </c>
      <c r="K169" s="160">
        <v>1800000000</v>
      </c>
      <c r="L169" s="148"/>
      <c r="M169" s="148"/>
      <c r="N169" s="148"/>
      <c r="O169" s="221"/>
      <c r="P169" s="149"/>
      <c r="Q169" s="163"/>
      <c r="R169" s="140"/>
      <c r="S169" s="140"/>
      <c r="T169" s="140"/>
      <c r="U169" s="140"/>
      <c r="V169" s="140"/>
      <c r="W169" s="140"/>
    </row>
    <row r="170" spans="1:23" s="141" customFormat="1" ht="33.75">
      <c r="A170" s="146"/>
      <c r="B170" s="146"/>
      <c r="C170" s="146"/>
      <c r="D170" s="146"/>
      <c r="E170" s="145"/>
      <c r="F170" s="145" t="s">
        <v>115</v>
      </c>
      <c r="G170" s="147"/>
      <c r="H170" s="148" t="s">
        <v>590</v>
      </c>
      <c r="I170" s="148" t="s">
        <v>99</v>
      </c>
      <c r="J170" s="148">
        <v>1580</v>
      </c>
      <c r="K170" s="160">
        <v>2248585000</v>
      </c>
      <c r="L170" s="148"/>
      <c r="M170" s="148"/>
      <c r="N170" s="148"/>
      <c r="O170" s="221"/>
      <c r="P170" s="149"/>
      <c r="Q170" s="163"/>
      <c r="R170" s="140"/>
      <c r="S170" s="140"/>
      <c r="T170" s="140"/>
      <c r="U170" s="140"/>
      <c r="V170" s="140"/>
      <c r="W170" s="140"/>
    </row>
    <row r="171" spans="1:23" s="141" customFormat="1" ht="33.75">
      <c r="A171" s="146"/>
      <c r="B171" s="146"/>
      <c r="C171" s="146"/>
      <c r="D171" s="146"/>
      <c r="E171" s="145"/>
      <c r="F171" s="145" t="s">
        <v>116</v>
      </c>
      <c r="G171" s="147"/>
      <c r="H171" s="148" t="s">
        <v>590</v>
      </c>
      <c r="I171" s="148" t="s">
        <v>576</v>
      </c>
      <c r="J171" s="148">
        <v>4400</v>
      </c>
      <c r="K171" s="160">
        <v>2305000000</v>
      </c>
      <c r="L171" s="148"/>
      <c r="M171" s="148"/>
      <c r="N171" s="148"/>
      <c r="O171" s="221"/>
      <c r="P171" s="149"/>
      <c r="Q171" s="163"/>
      <c r="R171" s="140"/>
      <c r="S171" s="140"/>
      <c r="T171" s="140"/>
      <c r="U171" s="140"/>
      <c r="V171" s="140"/>
      <c r="W171" s="140"/>
    </row>
    <row r="172" spans="1:23" s="141" customFormat="1" ht="22.5">
      <c r="A172" s="146"/>
      <c r="B172" s="146"/>
      <c r="C172" s="146"/>
      <c r="D172" s="146"/>
      <c r="E172" s="145"/>
      <c r="F172" s="145" t="s">
        <v>117</v>
      </c>
      <c r="G172" s="147"/>
      <c r="H172" s="148" t="s">
        <v>590</v>
      </c>
      <c r="I172" s="148" t="s">
        <v>99</v>
      </c>
      <c r="J172" s="148">
        <v>1700</v>
      </c>
      <c r="K172" s="160">
        <v>1485500000</v>
      </c>
      <c r="L172" s="148"/>
      <c r="M172" s="148"/>
      <c r="N172" s="148"/>
      <c r="O172" s="221"/>
      <c r="P172" s="149"/>
      <c r="Q172" s="163"/>
      <c r="R172" s="140"/>
      <c r="S172" s="140"/>
      <c r="T172" s="140"/>
      <c r="U172" s="140"/>
      <c r="V172" s="140"/>
      <c r="W172" s="140"/>
    </row>
    <row r="173" spans="1:23" s="141" customFormat="1" ht="33.75">
      <c r="A173" s="146"/>
      <c r="B173" s="146"/>
      <c r="C173" s="146"/>
      <c r="D173" s="146"/>
      <c r="E173" s="145"/>
      <c r="F173" s="145" t="s">
        <v>118</v>
      </c>
      <c r="G173" s="147"/>
      <c r="H173" s="148" t="s">
        <v>590</v>
      </c>
      <c r="I173" s="148" t="s">
        <v>99</v>
      </c>
      <c r="J173" s="148">
        <v>2745</v>
      </c>
      <c r="K173" s="160">
        <v>4795700000</v>
      </c>
      <c r="L173" s="148"/>
      <c r="M173" s="148"/>
      <c r="N173" s="148"/>
      <c r="O173" s="221"/>
      <c r="P173" s="149"/>
      <c r="Q173" s="163"/>
      <c r="R173" s="140"/>
      <c r="S173" s="140"/>
      <c r="T173" s="140"/>
      <c r="U173" s="140"/>
      <c r="V173" s="140"/>
      <c r="W173" s="140"/>
    </row>
    <row r="174" spans="1:23" s="141" customFormat="1" ht="33.75">
      <c r="A174" s="146"/>
      <c r="B174" s="146"/>
      <c r="C174" s="146"/>
      <c r="D174" s="146"/>
      <c r="E174" s="145"/>
      <c r="F174" s="145" t="s">
        <v>119</v>
      </c>
      <c r="G174" s="147"/>
      <c r="H174" s="148" t="s">
        <v>590</v>
      </c>
      <c r="I174" s="148" t="s">
        <v>577</v>
      </c>
      <c r="J174" s="148">
        <v>5250</v>
      </c>
      <c r="K174" s="160">
        <v>1606200000</v>
      </c>
      <c r="L174" s="148"/>
      <c r="M174" s="148"/>
      <c r="N174" s="148"/>
      <c r="O174" s="221"/>
      <c r="P174" s="149"/>
      <c r="Q174" s="163"/>
      <c r="R174" s="140"/>
      <c r="S174" s="140"/>
      <c r="T174" s="140"/>
      <c r="U174" s="140"/>
      <c r="V174" s="140"/>
      <c r="W174" s="140"/>
    </row>
    <row r="175" spans="1:23" s="141" customFormat="1" ht="33.75">
      <c r="A175" s="146"/>
      <c r="B175" s="146"/>
      <c r="C175" s="146"/>
      <c r="D175" s="146"/>
      <c r="E175" s="145"/>
      <c r="F175" s="145" t="s">
        <v>120</v>
      </c>
      <c r="G175" s="147"/>
      <c r="H175" s="148" t="s">
        <v>590</v>
      </c>
      <c r="I175" s="148" t="s">
        <v>578</v>
      </c>
      <c r="J175" s="148">
        <v>3800</v>
      </c>
      <c r="K175" s="160">
        <v>4000000000</v>
      </c>
      <c r="L175" s="148"/>
      <c r="M175" s="148"/>
      <c r="N175" s="148"/>
      <c r="O175" s="221"/>
      <c r="P175" s="149"/>
      <c r="Q175" s="163"/>
      <c r="R175" s="140"/>
      <c r="S175" s="140"/>
      <c r="T175" s="140"/>
      <c r="U175" s="140"/>
      <c r="V175" s="140"/>
      <c r="W175" s="140"/>
    </row>
    <row r="176" spans="1:23" s="141" customFormat="1" ht="33.75">
      <c r="A176" s="146"/>
      <c r="B176" s="146"/>
      <c r="C176" s="146"/>
      <c r="D176" s="146"/>
      <c r="E176" s="145"/>
      <c r="F176" s="145" t="s">
        <v>121</v>
      </c>
      <c r="G176" s="147"/>
      <c r="H176" s="148" t="s">
        <v>590</v>
      </c>
      <c r="I176" s="148" t="s">
        <v>578</v>
      </c>
      <c r="J176" s="148">
        <v>2450</v>
      </c>
      <c r="K176" s="160">
        <v>1483040000</v>
      </c>
      <c r="L176" s="148"/>
      <c r="M176" s="148"/>
      <c r="N176" s="148"/>
      <c r="O176" s="221"/>
      <c r="P176" s="149"/>
      <c r="Q176" s="163"/>
      <c r="R176" s="140"/>
      <c r="S176" s="140"/>
      <c r="T176" s="140"/>
      <c r="U176" s="140"/>
      <c r="V176" s="140"/>
      <c r="W176" s="140"/>
    </row>
    <row r="177" spans="1:23" s="141" customFormat="1" ht="33.75">
      <c r="A177" s="146"/>
      <c r="B177" s="146"/>
      <c r="C177" s="146"/>
      <c r="D177" s="146"/>
      <c r="E177" s="145"/>
      <c r="F177" s="145" t="s">
        <v>122</v>
      </c>
      <c r="G177" s="147"/>
      <c r="H177" s="148" t="s">
        <v>590</v>
      </c>
      <c r="I177" s="148" t="s">
        <v>579</v>
      </c>
      <c r="J177" s="148">
        <v>1500</v>
      </c>
      <c r="K177" s="160">
        <v>1483040000</v>
      </c>
      <c r="L177" s="148"/>
      <c r="M177" s="148"/>
      <c r="N177" s="148"/>
      <c r="O177" s="221"/>
      <c r="P177" s="149"/>
      <c r="Q177" s="163"/>
      <c r="R177" s="140"/>
      <c r="S177" s="140"/>
      <c r="T177" s="140"/>
      <c r="U177" s="140"/>
      <c r="V177" s="140"/>
      <c r="W177" s="140"/>
    </row>
    <row r="178" spans="1:23" s="141" customFormat="1" ht="33.75">
      <c r="A178" s="146"/>
      <c r="B178" s="146"/>
      <c r="C178" s="146"/>
      <c r="D178" s="146"/>
      <c r="E178" s="145"/>
      <c r="F178" s="145" t="s">
        <v>596</v>
      </c>
      <c r="G178" s="147"/>
      <c r="H178" s="148" t="s">
        <v>590</v>
      </c>
      <c r="I178" s="148" t="s">
        <v>579</v>
      </c>
      <c r="J178" s="148">
        <v>1600</v>
      </c>
      <c r="K178" s="160">
        <v>1766830000</v>
      </c>
      <c r="L178" s="148"/>
      <c r="M178" s="148"/>
      <c r="N178" s="148"/>
      <c r="O178" s="221"/>
      <c r="P178" s="149"/>
      <c r="Q178" s="163"/>
      <c r="R178" s="140"/>
      <c r="S178" s="140"/>
      <c r="T178" s="140"/>
      <c r="U178" s="140"/>
      <c r="V178" s="140"/>
      <c r="W178" s="140"/>
    </row>
    <row r="179" spans="1:23" s="141" customFormat="1" ht="33.75">
      <c r="A179" s="146"/>
      <c r="B179" s="146"/>
      <c r="C179" s="146"/>
      <c r="D179" s="146"/>
      <c r="E179" s="145"/>
      <c r="F179" s="145" t="s">
        <v>123</v>
      </c>
      <c r="G179" s="147"/>
      <c r="H179" s="148" t="s">
        <v>590</v>
      </c>
      <c r="I179" s="148" t="s">
        <v>579</v>
      </c>
      <c r="J179" s="148">
        <v>2450</v>
      </c>
      <c r="K179" s="160">
        <v>1835755000</v>
      </c>
      <c r="L179" s="148"/>
      <c r="M179" s="148"/>
      <c r="N179" s="148"/>
      <c r="O179" s="221"/>
      <c r="P179" s="149"/>
      <c r="Q179" s="163"/>
      <c r="R179" s="140"/>
      <c r="S179" s="140"/>
      <c r="T179" s="140"/>
      <c r="U179" s="140"/>
      <c r="V179" s="140"/>
      <c r="W179" s="140"/>
    </row>
    <row r="180" spans="1:23" s="141" customFormat="1" ht="33.75">
      <c r="A180" s="146"/>
      <c r="B180" s="146"/>
      <c r="C180" s="146"/>
      <c r="D180" s="146"/>
      <c r="E180" s="145"/>
      <c r="F180" s="145" t="s">
        <v>124</v>
      </c>
      <c r="G180" s="147"/>
      <c r="H180" s="148" t="s">
        <v>590</v>
      </c>
      <c r="I180" s="148" t="s">
        <v>576</v>
      </c>
      <c r="J180" s="148">
        <v>3000</v>
      </c>
      <c r="K180" s="160">
        <v>3551383920</v>
      </c>
      <c r="L180" s="148"/>
      <c r="M180" s="148"/>
      <c r="N180" s="148"/>
      <c r="O180" s="221"/>
      <c r="P180" s="149"/>
      <c r="Q180" s="163"/>
      <c r="R180" s="140"/>
      <c r="S180" s="140"/>
      <c r="T180" s="140"/>
      <c r="U180" s="140"/>
      <c r="V180" s="140"/>
      <c r="W180" s="140"/>
    </row>
    <row r="181" spans="1:23" s="141" customFormat="1" ht="45">
      <c r="A181" s="146"/>
      <c r="B181" s="146"/>
      <c r="C181" s="146"/>
      <c r="D181" s="146"/>
      <c r="E181" s="145" t="s">
        <v>585</v>
      </c>
      <c r="F181" s="145" t="s">
        <v>586</v>
      </c>
      <c r="G181" s="147" t="s">
        <v>587</v>
      </c>
      <c r="H181" s="148" t="s">
        <v>376</v>
      </c>
      <c r="I181" s="148" t="s">
        <v>593</v>
      </c>
      <c r="J181" s="148">
        <v>36</v>
      </c>
      <c r="K181" s="160">
        <f>K182</f>
        <v>500000000</v>
      </c>
      <c r="L181" s="148"/>
      <c r="M181" s="148"/>
      <c r="N181" s="148"/>
      <c r="O181" s="221">
        <f t="shared" si="8"/>
        <v>5000000000</v>
      </c>
      <c r="P181" s="149"/>
      <c r="Q181" s="163"/>
      <c r="R181" s="140"/>
      <c r="S181" s="140"/>
      <c r="T181" s="140"/>
      <c r="U181" s="140"/>
      <c r="V181" s="140"/>
      <c r="W181" s="140"/>
    </row>
    <row r="182" spans="1:23" s="141" customFormat="1" ht="33.75">
      <c r="A182" s="146"/>
      <c r="B182" s="146"/>
      <c r="C182" s="146"/>
      <c r="D182" s="146"/>
      <c r="E182" s="145"/>
      <c r="F182" s="145" t="s">
        <v>588</v>
      </c>
      <c r="G182" s="147"/>
      <c r="H182" s="148" t="s">
        <v>376</v>
      </c>
      <c r="I182" s="147" t="s">
        <v>589</v>
      </c>
      <c r="J182" s="148">
        <v>36</v>
      </c>
      <c r="K182" s="160">
        <v>500000000</v>
      </c>
      <c r="L182" s="148"/>
      <c r="M182" s="148"/>
      <c r="N182" s="148"/>
      <c r="O182" s="221"/>
      <c r="P182" s="149"/>
      <c r="Q182" s="163"/>
      <c r="R182" s="140"/>
      <c r="S182" s="140"/>
      <c r="T182" s="140"/>
      <c r="U182" s="140"/>
      <c r="V182" s="140"/>
      <c r="W182" s="140"/>
    </row>
    <row r="183" spans="1:23" s="141" customFormat="1" ht="22.5">
      <c r="A183" s="146"/>
      <c r="B183" s="146"/>
      <c r="C183" s="146"/>
      <c r="D183" s="146"/>
      <c r="E183" s="145" t="s">
        <v>591</v>
      </c>
      <c r="F183" s="145" t="s">
        <v>592</v>
      </c>
      <c r="G183" s="147" t="s">
        <v>574</v>
      </c>
      <c r="H183" s="148" t="s">
        <v>410</v>
      </c>
      <c r="I183" s="147" t="s">
        <v>99</v>
      </c>
      <c r="J183" s="148">
        <v>2</v>
      </c>
      <c r="K183" s="160">
        <v>100000000</v>
      </c>
      <c r="L183" s="148"/>
      <c r="M183" s="148"/>
      <c r="N183" s="148"/>
      <c r="O183" s="221">
        <f t="shared" si="8"/>
        <v>1000000000</v>
      </c>
      <c r="P183" s="149"/>
      <c r="Q183" s="163"/>
      <c r="R183" s="140"/>
      <c r="S183" s="140"/>
      <c r="T183" s="140"/>
      <c r="U183" s="140"/>
      <c r="V183" s="140"/>
      <c r="W183" s="140"/>
    </row>
    <row r="184" spans="1:23" s="141" customFormat="1">
      <c r="A184" s="146"/>
      <c r="B184" s="146"/>
      <c r="C184" s="146"/>
      <c r="D184" s="146"/>
      <c r="E184" s="145"/>
      <c r="F184" s="145"/>
      <c r="G184" s="147"/>
      <c r="H184" s="148"/>
      <c r="I184" s="148"/>
      <c r="J184" s="148"/>
      <c r="K184" s="160"/>
      <c r="L184" s="148"/>
      <c r="M184" s="148"/>
      <c r="N184" s="148"/>
      <c r="O184" s="221">
        <f t="shared" si="8"/>
        <v>0</v>
      </c>
      <c r="P184" s="149"/>
      <c r="Q184" s="163"/>
      <c r="R184" s="140"/>
      <c r="S184" s="140"/>
      <c r="T184" s="140"/>
      <c r="U184" s="140"/>
      <c r="V184" s="140"/>
      <c r="W184" s="140"/>
    </row>
    <row r="185" spans="1:23" s="154" customFormat="1" ht="63">
      <c r="A185" s="151"/>
      <c r="B185" s="151"/>
      <c r="C185" s="151"/>
      <c r="D185" s="166"/>
      <c r="E185" s="153" t="s">
        <v>150</v>
      </c>
      <c r="F185" s="153" t="s">
        <v>400</v>
      </c>
      <c r="G185" s="156" t="s">
        <v>395</v>
      </c>
      <c r="H185" s="158"/>
      <c r="I185" s="158"/>
      <c r="J185" s="158"/>
      <c r="K185" s="108">
        <f>K186+K188+K189+K190+K191</f>
        <v>7976541950</v>
      </c>
      <c r="L185" s="158"/>
      <c r="M185" s="158"/>
      <c r="N185" s="158"/>
      <c r="O185" s="221">
        <f t="shared" si="8"/>
        <v>79765419500</v>
      </c>
      <c r="P185" s="159"/>
      <c r="Q185" s="165" t="s">
        <v>536</v>
      </c>
      <c r="R185" s="134"/>
      <c r="S185" s="134"/>
      <c r="T185" s="134"/>
      <c r="U185" s="134"/>
      <c r="V185" s="134"/>
      <c r="W185" s="134"/>
    </row>
    <row r="186" spans="1:23" s="141" customFormat="1" ht="33.75">
      <c r="A186" s="146"/>
      <c r="B186" s="146"/>
      <c r="C186" s="146"/>
      <c r="D186" s="171"/>
      <c r="E186" s="145" t="s">
        <v>152</v>
      </c>
      <c r="F186" s="145" t="s">
        <v>153</v>
      </c>
      <c r="G186" s="147" t="s">
        <v>574</v>
      </c>
      <c r="H186" s="148" t="s">
        <v>597</v>
      </c>
      <c r="I186" s="148" t="s">
        <v>634</v>
      </c>
      <c r="J186" s="148">
        <v>3</v>
      </c>
      <c r="K186" s="160">
        <f>K187</f>
        <v>200000000</v>
      </c>
      <c r="L186" s="148"/>
      <c r="M186" s="148"/>
      <c r="N186" s="148"/>
      <c r="O186" s="221">
        <f t="shared" si="8"/>
        <v>2000000000</v>
      </c>
      <c r="P186" s="149"/>
      <c r="Q186" s="163"/>
      <c r="R186" s="140"/>
      <c r="S186" s="140"/>
      <c r="T186" s="140"/>
      <c r="U186" s="140"/>
      <c r="V186" s="140"/>
      <c r="W186" s="140"/>
    </row>
    <row r="187" spans="1:23" s="141" customFormat="1" ht="22.5">
      <c r="A187" s="146"/>
      <c r="B187" s="146"/>
      <c r="C187" s="146"/>
      <c r="D187" s="146"/>
      <c r="E187" s="145"/>
      <c r="F187" s="145" t="s">
        <v>154</v>
      </c>
      <c r="G187" s="147"/>
      <c r="H187" s="148"/>
      <c r="I187" s="148"/>
      <c r="J187" s="148"/>
      <c r="K187" s="160">
        <v>200000000</v>
      </c>
      <c r="L187" s="148"/>
      <c r="M187" s="148"/>
      <c r="N187" s="148"/>
      <c r="O187" s="221"/>
      <c r="P187" s="149"/>
      <c r="Q187" s="163"/>
      <c r="R187" s="140"/>
      <c r="S187" s="140"/>
      <c r="T187" s="140"/>
      <c r="U187" s="140"/>
      <c r="V187" s="140"/>
      <c r="W187" s="140"/>
    </row>
    <row r="188" spans="1:23" s="182" customFormat="1" ht="33.75">
      <c r="A188" s="146"/>
      <c r="B188" s="146"/>
      <c r="C188" s="146"/>
      <c r="D188" s="171"/>
      <c r="E188" s="145" t="s">
        <v>155</v>
      </c>
      <c r="F188" s="145" t="s">
        <v>156</v>
      </c>
      <c r="G188" s="147" t="s">
        <v>595</v>
      </c>
      <c r="H188" s="148" t="s">
        <v>598</v>
      </c>
      <c r="I188" s="148" t="s">
        <v>634</v>
      </c>
      <c r="J188" s="148"/>
      <c r="K188" s="160">
        <v>2361656110</v>
      </c>
      <c r="L188" s="148"/>
      <c r="M188" s="148"/>
      <c r="N188" s="148"/>
      <c r="O188" s="221">
        <f t="shared" si="8"/>
        <v>23616561100</v>
      </c>
      <c r="P188" s="149"/>
      <c r="Q188" s="163"/>
      <c r="R188" s="140"/>
      <c r="S188" s="140"/>
      <c r="T188" s="140"/>
      <c r="U188" s="140"/>
      <c r="V188" s="140"/>
      <c r="W188" s="140"/>
    </row>
    <row r="189" spans="1:23" s="141" customFormat="1" ht="22.5">
      <c r="A189" s="146"/>
      <c r="B189" s="146"/>
      <c r="C189" s="146"/>
      <c r="D189" s="171"/>
      <c r="E189" s="145" t="s">
        <v>157</v>
      </c>
      <c r="F189" s="145" t="s">
        <v>158</v>
      </c>
      <c r="G189" s="147"/>
      <c r="H189" s="148"/>
      <c r="I189" s="148"/>
      <c r="J189" s="148"/>
      <c r="K189" s="160">
        <v>364885840</v>
      </c>
      <c r="L189" s="148"/>
      <c r="M189" s="148"/>
      <c r="N189" s="148"/>
      <c r="O189" s="221"/>
      <c r="P189" s="149"/>
      <c r="Q189" s="163"/>
      <c r="R189" s="140"/>
      <c r="S189" s="140"/>
      <c r="T189" s="140"/>
      <c r="U189" s="140"/>
      <c r="V189" s="140"/>
      <c r="W189" s="140"/>
    </row>
    <row r="190" spans="1:23" s="141" customFormat="1" ht="22.5">
      <c r="A190" s="146"/>
      <c r="B190" s="146"/>
      <c r="C190" s="146"/>
      <c r="D190" s="171"/>
      <c r="E190" s="145" t="s">
        <v>159</v>
      </c>
      <c r="F190" s="145" t="s">
        <v>160</v>
      </c>
      <c r="G190" s="147" t="s">
        <v>594</v>
      </c>
      <c r="H190" s="148" t="s">
        <v>598</v>
      </c>
      <c r="I190" s="148" t="s">
        <v>634</v>
      </c>
      <c r="J190" s="148" t="s">
        <v>599</v>
      </c>
      <c r="K190" s="160">
        <v>5000000000</v>
      </c>
      <c r="L190" s="148"/>
      <c r="M190" s="148"/>
      <c r="N190" s="148"/>
      <c r="O190" s="221">
        <f t="shared" si="8"/>
        <v>50000000000</v>
      </c>
      <c r="P190" s="149"/>
      <c r="Q190" s="163"/>
      <c r="R190" s="140"/>
      <c r="S190" s="140"/>
      <c r="T190" s="140"/>
      <c r="U190" s="140"/>
      <c r="V190" s="140"/>
      <c r="W190" s="140"/>
    </row>
    <row r="191" spans="1:23" s="141" customFormat="1" ht="33.75">
      <c r="A191" s="146"/>
      <c r="B191" s="146"/>
      <c r="C191" s="146"/>
      <c r="D191" s="183"/>
      <c r="E191" s="185" t="s">
        <v>320</v>
      </c>
      <c r="F191" s="145" t="s">
        <v>321</v>
      </c>
      <c r="G191" s="147" t="s">
        <v>574</v>
      </c>
      <c r="H191" s="148" t="s">
        <v>597</v>
      </c>
      <c r="I191" s="148" t="s">
        <v>634</v>
      </c>
      <c r="J191" s="148"/>
      <c r="K191" s="160">
        <v>50000000</v>
      </c>
      <c r="L191" s="148"/>
      <c r="M191" s="148"/>
      <c r="N191" s="148"/>
      <c r="O191" s="221">
        <f t="shared" si="8"/>
        <v>500000000</v>
      </c>
      <c r="P191" s="149"/>
      <c r="Q191" s="163"/>
      <c r="R191" s="140"/>
      <c r="S191" s="140"/>
      <c r="T191" s="140"/>
      <c r="U191" s="140"/>
      <c r="V191" s="140"/>
      <c r="W191" s="140"/>
    </row>
    <row r="192" spans="1:23" s="141" customFormat="1">
      <c r="A192" s="146"/>
      <c r="B192" s="146"/>
      <c r="C192" s="146"/>
      <c r="D192" s="183"/>
      <c r="E192" s="185"/>
      <c r="F192" s="145"/>
      <c r="G192" s="147"/>
      <c r="H192" s="148"/>
      <c r="I192" s="148"/>
      <c r="J192" s="148"/>
      <c r="K192" s="160"/>
      <c r="L192" s="148"/>
      <c r="M192" s="148"/>
      <c r="N192" s="148"/>
      <c r="O192" s="221"/>
      <c r="P192" s="149"/>
      <c r="Q192" s="163"/>
      <c r="R192" s="140"/>
      <c r="S192" s="140"/>
      <c r="T192" s="140"/>
      <c r="U192" s="140"/>
      <c r="V192" s="140"/>
      <c r="W192" s="140"/>
    </row>
    <row r="193" spans="1:23" s="154" customFormat="1" ht="52.5">
      <c r="A193" s="151"/>
      <c r="B193" s="151"/>
      <c r="C193" s="151"/>
      <c r="D193" s="166"/>
      <c r="E193" s="329" t="s">
        <v>458</v>
      </c>
      <c r="F193" s="329" t="s">
        <v>396</v>
      </c>
      <c r="G193" s="156" t="s">
        <v>397</v>
      </c>
      <c r="H193" s="158"/>
      <c r="I193" s="158"/>
      <c r="J193" s="158"/>
      <c r="K193" s="314">
        <f>SUM(K196:K204)</f>
        <v>6893896739.1999998</v>
      </c>
      <c r="L193" s="314"/>
      <c r="M193" s="314"/>
      <c r="N193" s="314"/>
      <c r="O193" s="314">
        <f t="shared" ref="O193" si="9">SUM(O196:O204)</f>
        <v>68938967392</v>
      </c>
      <c r="P193" s="159"/>
      <c r="Q193" s="165" t="s">
        <v>536</v>
      </c>
      <c r="R193" s="134"/>
      <c r="S193" s="134"/>
      <c r="T193" s="134"/>
      <c r="U193" s="134"/>
      <c r="V193" s="134"/>
      <c r="W193" s="134"/>
    </row>
    <row r="194" spans="1:23" s="154" customFormat="1" ht="21">
      <c r="A194" s="151"/>
      <c r="B194" s="151"/>
      <c r="C194" s="151"/>
      <c r="D194" s="166"/>
      <c r="E194" s="361"/>
      <c r="F194" s="361"/>
      <c r="G194" s="156" t="s">
        <v>401</v>
      </c>
      <c r="H194" s="158"/>
      <c r="I194" s="158"/>
      <c r="J194" s="158"/>
      <c r="K194" s="315"/>
      <c r="L194" s="315"/>
      <c r="M194" s="315"/>
      <c r="N194" s="315"/>
      <c r="O194" s="315"/>
      <c r="P194" s="159"/>
      <c r="Q194" s="165"/>
      <c r="R194" s="134"/>
      <c r="S194" s="134"/>
      <c r="T194" s="134"/>
      <c r="U194" s="134"/>
      <c r="V194" s="134"/>
      <c r="W194" s="134"/>
    </row>
    <row r="195" spans="1:23" s="154" customFormat="1" ht="31.5">
      <c r="A195" s="151"/>
      <c r="B195" s="151"/>
      <c r="C195" s="151"/>
      <c r="D195" s="166"/>
      <c r="E195" s="330"/>
      <c r="F195" s="330"/>
      <c r="G195" s="156" t="s">
        <v>398</v>
      </c>
      <c r="H195" s="158"/>
      <c r="I195" s="158"/>
      <c r="J195" s="158"/>
      <c r="K195" s="316"/>
      <c r="L195" s="316"/>
      <c r="M195" s="316"/>
      <c r="N195" s="316"/>
      <c r="O195" s="316"/>
      <c r="P195" s="159"/>
      <c r="Q195" s="165"/>
      <c r="R195" s="134"/>
      <c r="S195" s="134"/>
      <c r="T195" s="134"/>
      <c r="U195" s="134"/>
      <c r="V195" s="134"/>
      <c r="W195" s="134"/>
    </row>
    <row r="196" spans="1:23" s="141" customFormat="1" ht="33.75">
      <c r="A196" s="146"/>
      <c r="B196" s="146"/>
      <c r="C196" s="146"/>
      <c r="D196" s="171"/>
      <c r="E196" s="145" t="s">
        <v>167</v>
      </c>
      <c r="F196" s="145" t="s">
        <v>168</v>
      </c>
      <c r="G196" s="147"/>
      <c r="H196" s="148"/>
      <c r="I196" s="148"/>
      <c r="J196" s="148"/>
      <c r="K196" s="160">
        <v>250000000</v>
      </c>
      <c r="L196" s="148"/>
      <c r="M196" s="148"/>
      <c r="N196" s="148"/>
      <c r="O196" s="221">
        <f>K196*100*10%</f>
        <v>2500000000</v>
      </c>
      <c r="P196" s="149"/>
      <c r="Q196" s="163"/>
      <c r="R196" s="140"/>
      <c r="S196" s="140"/>
      <c r="T196" s="140"/>
      <c r="U196" s="140"/>
      <c r="V196" s="140"/>
      <c r="W196" s="140"/>
    </row>
    <row r="197" spans="1:23" s="141" customFormat="1" ht="45">
      <c r="A197" s="146"/>
      <c r="B197" s="146"/>
      <c r="C197" s="146"/>
      <c r="D197" s="171"/>
      <c r="E197" s="145" t="s">
        <v>169</v>
      </c>
      <c r="F197" s="145" t="s">
        <v>170</v>
      </c>
      <c r="G197" s="147"/>
      <c r="H197" s="148"/>
      <c r="I197" s="148"/>
      <c r="J197" s="148"/>
      <c r="K197" s="160">
        <v>2500000000</v>
      </c>
      <c r="L197" s="148"/>
      <c r="M197" s="148"/>
      <c r="N197" s="148"/>
      <c r="O197" s="221">
        <f t="shared" ref="O197:O204" si="10">K197*100*10%</f>
        <v>25000000000</v>
      </c>
      <c r="P197" s="149"/>
      <c r="Q197" s="163"/>
      <c r="R197" s="140"/>
      <c r="S197" s="140"/>
      <c r="T197" s="140"/>
      <c r="U197" s="140"/>
      <c r="V197" s="140"/>
      <c r="W197" s="140"/>
    </row>
    <row r="198" spans="1:23" s="141" customFormat="1" ht="45">
      <c r="A198" s="146"/>
      <c r="B198" s="146"/>
      <c r="C198" s="146"/>
      <c r="D198" s="171"/>
      <c r="E198" s="145" t="s">
        <v>171</v>
      </c>
      <c r="F198" s="145" t="s">
        <v>172</v>
      </c>
      <c r="G198" s="147"/>
      <c r="H198" s="148"/>
      <c r="I198" s="148"/>
      <c r="J198" s="148"/>
      <c r="K198" s="160">
        <v>500000000</v>
      </c>
      <c r="L198" s="148"/>
      <c r="M198" s="148"/>
      <c r="N198" s="148"/>
      <c r="O198" s="221">
        <f t="shared" si="10"/>
        <v>5000000000</v>
      </c>
      <c r="P198" s="149"/>
      <c r="Q198" s="163"/>
      <c r="R198" s="140"/>
      <c r="S198" s="140"/>
      <c r="T198" s="140"/>
      <c r="U198" s="140"/>
      <c r="V198" s="140"/>
      <c r="W198" s="140"/>
    </row>
    <row r="199" spans="1:23" s="141" customFormat="1">
      <c r="A199" s="146"/>
      <c r="B199" s="146"/>
      <c r="C199" s="146"/>
      <c r="D199" s="146"/>
      <c r="E199" s="153"/>
      <c r="F199" s="153" t="s">
        <v>173</v>
      </c>
      <c r="G199" s="147"/>
      <c r="H199" s="148"/>
      <c r="I199" s="148"/>
      <c r="J199" s="148"/>
      <c r="K199" s="160"/>
      <c r="L199" s="148"/>
      <c r="M199" s="148"/>
      <c r="N199" s="148"/>
      <c r="O199" s="221"/>
      <c r="P199" s="149"/>
      <c r="Q199" s="163"/>
      <c r="R199" s="140"/>
      <c r="S199" s="140"/>
      <c r="T199" s="140"/>
      <c r="U199" s="140"/>
      <c r="V199" s="140"/>
      <c r="W199" s="140"/>
    </row>
    <row r="200" spans="1:23" s="141" customFormat="1">
      <c r="A200" s="146"/>
      <c r="B200" s="146"/>
      <c r="C200" s="146"/>
      <c r="D200" s="146"/>
      <c r="E200" s="145"/>
      <c r="F200" s="145" t="s">
        <v>573</v>
      </c>
      <c r="G200" s="147"/>
      <c r="H200" s="148"/>
      <c r="I200" s="145" t="s">
        <v>100</v>
      </c>
      <c r="J200" s="148"/>
      <c r="K200" s="160">
        <v>400000000</v>
      </c>
      <c r="L200" s="148"/>
      <c r="M200" s="148"/>
      <c r="N200" s="148"/>
      <c r="O200" s="221">
        <f t="shared" si="10"/>
        <v>4000000000</v>
      </c>
      <c r="P200" s="149"/>
      <c r="Q200" s="163"/>
      <c r="R200" s="140"/>
      <c r="S200" s="140"/>
      <c r="T200" s="140"/>
      <c r="U200" s="140"/>
      <c r="V200" s="140"/>
      <c r="W200" s="140"/>
    </row>
    <row r="201" spans="1:23" s="141" customFormat="1">
      <c r="A201" s="146"/>
      <c r="B201" s="146"/>
      <c r="C201" s="146"/>
      <c r="D201" s="146"/>
      <c r="E201" s="145"/>
      <c r="F201" s="145" t="s">
        <v>573</v>
      </c>
      <c r="G201" s="147"/>
      <c r="H201" s="148"/>
      <c r="I201" s="145" t="s">
        <v>174</v>
      </c>
      <c r="J201" s="148"/>
      <c r="K201" s="160">
        <v>400000000</v>
      </c>
      <c r="L201" s="148"/>
      <c r="M201" s="148"/>
      <c r="N201" s="148"/>
      <c r="O201" s="221">
        <f t="shared" si="10"/>
        <v>4000000000</v>
      </c>
      <c r="P201" s="149"/>
      <c r="Q201" s="163"/>
      <c r="R201" s="140"/>
      <c r="S201" s="140"/>
      <c r="T201" s="140"/>
      <c r="U201" s="140"/>
      <c r="V201" s="140"/>
      <c r="W201" s="140"/>
    </row>
    <row r="202" spans="1:23" s="141" customFormat="1">
      <c r="A202" s="146"/>
      <c r="B202" s="146"/>
      <c r="C202" s="146"/>
      <c r="D202" s="146"/>
      <c r="E202" s="145"/>
      <c r="F202" s="145" t="s">
        <v>573</v>
      </c>
      <c r="G202" s="147"/>
      <c r="H202" s="148"/>
      <c r="I202" s="145" t="s">
        <v>99</v>
      </c>
      <c r="J202" s="148"/>
      <c r="K202" s="160">
        <v>200000000</v>
      </c>
      <c r="L202" s="148"/>
      <c r="M202" s="148"/>
      <c r="N202" s="148"/>
      <c r="O202" s="221">
        <f t="shared" si="10"/>
        <v>2000000000</v>
      </c>
      <c r="P202" s="149"/>
      <c r="Q202" s="163"/>
      <c r="R202" s="140"/>
      <c r="S202" s="140"/>
      <c r="T202" s="140"/>
      <c r="U202" s="140"/>
      <c r="V202" s="140"/>
      <c r="W202" s="140"/>
    </row>
    <row r="203" spans="1:23" s="141" customFormat="1" ht="45">
      <c r="A203" s="146"/>
      <c r="B203" s="146"/>
      <c r="C203" s="146"/>
      <c r="D203" s="146"/>
      <c r="E203" s="145" t="s">
        <v>322</v>
      </c>
      <c r="F203" s="145" t="s">
        <v>323</v>
      </c>
      <c r="G203" s="147"/>
      <c r="H203" s="147"/>
      <c r="I203" s="147" t="s">
        <v>324</v>
      </c>
      <c r="J203" s="148"/>
      <c r="K203" s="160">
        <v>2000000000</v>
      </c>
      <c r="L203" s="148"/>
      <c r="M203" s="148"/>
      <c r="N203" s="148"/>
      <c r="O203" s="221">
        <f t="shared" si="10"/>
        <v>20000000000</v>
      </c>
      <c r="P203" s="149"/>
      <c r="Q203" s="163"/>
      <c r="R203" s="140"/>
      <c r="S203" s="140"/>
      <c r="T203" s="140"/>
      <c r="U203" s="140"/>
      <c r="V203" s="140"/>
      <c r="W203" s="140"/>
    </row>
    <row r="204" spans="1:23" s="141" customFormat="1" ht="33.75">
      <c r="A204" s="146"/>
      <c r="B204" s="146"/>
      <c r="C204" s="146"/>
      <c r="D204" s="146"/>
      <c r="E204" s="145" t="s">
        <v>163</v>
      </c>
      <c r="F204" s="145" t="s">
        <v>164</v>
      </c>
      <c r="G204" s="147"/>
      <c r="H204" s="148"/>
      <c r="I204" s="148" t="s">
        <v>634</v>
      </c>
      <c r="J204" s="148"/>
      <c r="K204" s="160">
        <v>643896739.20000005</v>
      </c>
      <c r="L204" s="148"/>
      <c r="M204" s="148"/>
      <c r="N204" s="148"/>
      <c r="O204" s="221">
        <f t="shared" si="10"/>
        <v>6438967392.000001</v>
      </c>
      <c r="P204" s="149"/>
      <c r="Q204" s="163"/>
      <c r="R204" s="140"/>
      <c r="S204" s="140"/>
      <c r="T204" s="140"/>
      <c r="U204" s="140"/>
      <c r="V204" s="140"/>
      <c r="W204" s="140"/>
    </row>
    <row r="205" spans="1:23" s="141" customFormat="1">
      <c r="A205" s="146"/>
      <c r="B205" s="146"/>
      <c r="C205" s="146"/>
      <c r="D205" s="146"/>
      <c r="E205" s="145"/>
      <c r="F205" s="145"/>
      <c r="G205" s="147"/>
      <c r="H205" s="148"/>
      <c r="I205" s="148"/>
      <c r="J205" s="148"/>
      <c r="K205" s="160"/>
      <c r="L205" s="148"/>
      <c r="M205" s="148"/>
      <c r="N205" s="148"/>
      <c r="O205" s="221"/>
      <c r="P205" s="149"/>
      <c r="Q205" s="163"/>
      <c r="R205" s="140"/>
      <c r="S205" s="140"/>
      <c r="T205" s="140"/>
      <c r="U205" s="140"/>
      <c r="V205" s="140"/>
      <c r="W205" s="140"/>
    </row>
    <row r="206" spans="1:23" s="141" customFormat="1">
      <c r="A206" s="242"/>
      <c r="B206" s="146"/>
      <c r="C206" s="146"/>
      <c r="D206" s="146"/>
      <c r="E206" s="145"/>
      <c r="F206" s="145"/>
      <c r="G206" s="147"/>
      <c r="H206" s="148"/>
      <c r="I206" s="148"/>
      <c r="J206" s="148"/>
      <c r="K206" s="160"/>
      <c r="L206" s="148"/>
      <c r="M206" s="148"/>
      <c r="N206" s="148"/>
      <c r="O206" s="221"/>
      <c r="P206" s="149"/>
      <c r="Q206" s="163"/>
      <c r="R206" s="140"/>
      <c r="S206" s="140"/>
      <c r="T206" s="140"/>
      <c r="U206" s="140"/>
      <c r="V206" s="140"/>
      <c r="W206" s="140"/>
    </row>
    <row r="207" spans="1:23" s="141" customFormat="1">
      <c r="A207" s="191"/>
      <c r="B207" s="191"/>
      <c r="C207" s="191"/>
      <c r="D207" s="191"/>
      <c r="E207" s="192"/>
      <c r="F207" s="192"/>
      <c r="G207" s="193"/>
      <c r="H207" s="194"/>
      <c r="I207" s="194"/>
      <c r="J207" s="194"/>
      <c r="K207" s="195"/>
      <c r="L207" s="194"/>
      <c r="M207" s="194"/>
      <c r="N207" s="194"/>
      <c r="O207" s="224"/>
      <c r="P207" s="194"/>
      <c r="Q207" s="199"/>
      <c r="R207" s="140"/>
      <c r="S207" s="140"/>
      <c r="T207" s="140"/>
      <c r="U207" s="140"/>
      <c r="V207" s="140"/>
      <c r="W207" s="140"/>
    </row>
    <row r="208" spans="1:23" s="141" customFormat="1" ht="45">
      <c r="A208" s="242"/>
      <c r="B208" s="146"/>
      <c r="C208" s="171" t="s">
        <v>358</v>
      </c>
      <c r="D208" s="146"/>
      <c r="E208" s="145"/>
      <c r="F208" s="145"/>
      <c r="G208" s="147"/>
      <c r="H208" s="148"/>
      <c r="I208" s="148"/>
      <c r="J208" s="148"/>
      <c r="K208" s="208">
        <f>K210</f>
        <v>3000000000</v>
      </c>
      <c r="L208" s="148"/>
      <c r="M208" s="148"/>
      <c r="N208" s="148"/>
      <c r="O208" s="221"/>
      <c r="P208" s="186" t="s">
        <v>461</v>
      </c>
      <c r="Q208" s="163"/>
      <c r="R208" s="140"/>
      <c r="S208" s="140"/>
      <c r="T208" s="140"/>
      <c r="U208" s="140"/>
      <c r="V208" s="140"/>
      <c r="W208" s="140"/>
    </row>
    <row r="209" spans="1:23" s="141" customFormat="1" ht="56.25">
      <c r="A209" s="146"/>
      <c r="B209" s="146"/>
      <c r="C209" s="146"/>
      <c r="D209" s="171" t="s">
        <v>357</v>
      </c>
      <c r="E209" s="145"/>
      <c r="F209" s="145"/>
      <c r="G209" s="147"/>
      <c r="H209" s="148"/>
      <c r="I209" s="148"/>
      <c r="J209" s="148"/>
      <c r="K209" s="160"/>
      <c r="L209" s="148"/>
      <c r="M209" s="148"/>
      <c r="N209" s="148"/>
      <c r="O209" s="221"/>
      <c r="P209" s="189"/>
      <c r="Q209" s="163"/>
      <c r="R209" s="140"/>
      <c r="S209" s="140"/>
      <c r="T209" s="140"/>
      <c r="U209" s="140"/>
      <c r="V209" s="140"/>
      <c r="W209" s="140"/>
    </row>
    <row r="210" spans="1:23" s="154" customFormat="1" ht="60">
      <c r="A210" s="151"/>
      <c r="B210" s="151"/>
      <c r="C210" s="151"/>
      <c r="D210" s="151"/>
      <c r="E210" s="153"/>
      <c r="F210" s="329" t="s">
        <v>269</v>
      </c>
      <c r="G210" s="156" t="s">
        <v>407</v>
      </c>
      <c r="H210" s="158" t="s">
        <v>356</v>
      </c>
      <c r="I210" s="158" t="s">
        <v>567</v>
      </c>
      <c r="J210" s="158">
        <v>20</v>
      </c>
      <c r="K210" s="314">
        <f>SUM(K212:K221)</f>
        <v>3000000000</v>
      </c>
      <c r="L210" s="148" t="s">
        <v>565</v>
      </c>
      <c r="M210" s="158"/>
      <c r="N210" s="158">
        <v>40</v>
      </c>
      <c r="O210" s="317">
        <f>SUM(O212:O221)</f>
        <v>2950000000</v>
      </c>
      <c r="P210" s="196"/>
      <c r="Q210" s="165" t="s">
        <v>537</v>
      </c>
      <c r="R210" s="134"/>
      <c r="S210" s="134"/>
      <c r="T210" s="134"/>
      <c r="U210" s="134"/>
      <c r="V210" s="134"/>
      <c r="W210" s="134"/>
    </row>
    <row r="211" spans="1:23" s="154" customFormat="1" ht="42">
      <c r="A211" s="151"/>
      <c r="B211" s="151"/>
      <c r="C211" s="151"/>
      <c r="D211" s="151"/>
      <c r="E211" s="153"/>
      <c r="F211" s="330"/>
      <c r="G211" s="156" t="s">
        <v>408</v>
      </c>
      <c r="H211" s="158" t="s">
        <v>356</v>
      </c>
      <c r="I211" s="158" t="s">
        <v>567</v>
      </c>
      <c r="J211" s="158">
        <v>20</v>
      </c>
      <c r="K211" s="316"/>
      <c r="L211" s="148" t="s">
        <v>565</v>
      </c>
      <c r="M211" s="158"/>
      <c r="N211" s="158">
        <v>18</v>
      </c>
      <c r="O211" s="318"/>
      <c r="P211" s="196"/>
      <c r="Q211" s="165"/>
      <c r="R211" s="134"/>
      <c r="S211" s="134"/>
      <c r="T211" s="134"/>
      <c r="U211" s="134"/>
      <c r="V211" s="134"/>
      <c r="W211" s="134"/>
    </row>
    <row r="212" spans="1:23" s="141" customFormat="1" ht="45">
      <c r="A212" s="146"/>
      <c r="B212" s="146"/>
      <c r="C212" s="146"/>
      <c r="D212" s="146"/>
      <c r="E212" s="241"/>
      <c r="F212" s="145" t="s">
        <v>325</v>
      </c>
      <c r="G212" s="147" t="s">
        <v>339</v>
      </c>
      <c r="H212" s="148" t="s">
        <v>382</v>
      </c>
      <c r="I212" s="147" t="s">
        <v>564</v>
      </c>
      <c r="J212" s="148" t="s">
        <v>332</v>
      </c>
      <c r="K212" s="160">
        <v>350000000</v>
      </c>
      <c r="L212" s="148" t="s">
        <v>565</v>
      </c>
      <c r="M212" s="148"/>
      <c r="N212" s="148" t="s">
        <v>504</v>
      </c>
      <c r="O212" s="221">
        <v>300000000</v>
      </c>
      <c r="P212" s="189"/>
      <c r="Q212" s="163"/>
      <c r="R212" s="140"/>
      <c r="S212" s="140"/>
      <c r="T212" s="140"/>
      <c r="U212" s="140"/>
      <c r="V212" s="140"/>
      <c r="W212" s="140"/>
    </row>
    <row r="213" spans="1:23" s="141" customFormat="1" ht="45">
      <c r="A213" s="146"/>
      <c r="B213" s="146"/>
      <c r="C213" s="146"/>
      <c r="D213" s="146"/>
      <c r="E213" s="241"/>
      <c r="F213" s="145" t="s">
        <v>326</v>
      </c>
      <c r="G213" s="147" t="s">
        <v>340</v>
      </c>
      <c r="H213" s="148" t="s">
        <v>566</v>
      </c>
      <c r="I213" s="148" t="s">
        <v>567</v>
      </c>
      <c r="J213" s="148" t="s">
        <v>307</v>
      </c>
      <c r="K213" s="160">
        <v>300000000</v>
      </c>
      <c r="L213" s="148" t="s">
        <v>565</v>
      </c>
      <c r="M213" s="148"/>
      <c r="N213" s="148" t="s">
        <v>307</v>
      </c>
      <c r="O213" s="221">
        <v>300000000</v>
      </c>
      <c r="P213" s="189"/>
      <c r="Q213" s="163"/>
      <c r="R213" s="140"/>
      <c r="S213" s="140"/>
      <c r="T213" s="140"/>
      <c r="U213" s="140"/>
      <c r="V213" s="140"/>
      <c r="W213" s="140"/>
    </row>
    <row r="214" spans="1:23" s="141" customFormat="1" ht="33.75">
      <c r="A214" s="146"/>
      <c r="B214" s="146"/>
      <c r="C214" s="146"/>
      <c r="D214" s="146"/>
      <c r="E214" s="241"/>
      <c r="F214" s="145" t="s">
        <v>270</v>
      </c>
      <c r="G214" s="147" t="s">
        <v>286</v>
      </c>
      <c r="H214" s="148" t="s">
        <v>377</v>
      </c>
      <c r="I214" s="148" t="s">
        <v>567</v>
      </c>
      <c r="J214" s="147" t="s">
        <v>568</v>
      </c>
      <c r="K214" s="160">
        <v>300000000</v>
      </c>
      <c r="L214" s="148" t="s">
        <v>565</v>
      </c>
      <c r="M214" s="148"/>
      <c r="N214" s="148" t="s">
        <v>568</v>
      </c>
      <c r="O214" s="221">
        <v>300000000</v>
      </c>
      <c r="P214" s="189"/>
      <c r="Q214" s="163"/>
      <c r="R214" s="140"/>
      <c r="S214" s="140"/>
      <c r="T214" s="140"/>
      <c r="U214" s="140"/>
      <c r="V214" s="140"/>
      <c r="W214" s="140"/>
    </row>
    <row r="215" spans="1:23" s="141" customFormat="1" ht="56.25">
      <c r="A215" s="146"/>
      <c r="B215" s="146"/>
      <c r="C215" s="146"/>
      <c r="D215" s="146"/>
      <c r="E215" s="241"/>
      <c r="F215" s="145" t="s">
        <v>328</v>
      </c>
      <c r="G215" s="147" t="s">
        <v>288</v>
      </c>
      <c r="H215" s="148" t="s">
        <v>566</v>
      </c>
      <c r="I215" s="148" t="s">
        <v>567</v>
      </c>
      <c r="J215" s="148" t="s">
        <v>298</v>
      </c>
      <c r="K215" s="160">
        <v>250000000</v>
      </c>
      <c r="L215" s="148" t="s">
        <v>565</v>
      </c>
      <c r="M215" s="148"/>
      <c r="N215" s="148" t="s">
        <v>333</v>
      </c>
      <c r="O215" s="221">
        <v>250000000</v>
      </c>
      <c r="P215" s="189"/>
      <c r="Q215" s="163"/>
      <c r="R215" s="140"/>
      <c r="S215" s="140"/>
      <c r="T215" s="140"/>
      <c r="U215" s="140"/>
      <c r="V215" s="140"/>
      <c r="W215" s="140"/>
    </row>
    <row r="216" spans="1:23" s="141" customFormat="1" ht="56.25">
      <c r="A216" s="146"/>
      <c r="B216" s="146"/>
      <c r="C216" s="146"/>
      <c r="D216" s="146"/>
      <c r="E216" s="241"/>
      <c r="F216" s="145" t="s">
        <v>327</v>
      </c>
      <c r="G216" s="147" t="s">
        <v>338</v>
      </c>
      <c r="H216" s="148" t="s">
        <v>382</v>
      </c>
      <c r="I216" s="148" t="s">
        <v>567</v>
      </c>
      <c r="J216" s="148" t="s">
        <v>177</v>
      </c>
      <c r="K216" s="160">
        <v>300000000</v>
      </c>
      <c r="L216" s="148" t="s">
        <v>565</v>
      </c>
      <c r="M216" s="148"/>
      <c r="N216" s="148" t="s">
        <v>504</v>
      </c>
      <c r="O216" s="221">
        <v>300000000</v>
      </c>
      <c r="P216" s="189"/>
      <c r="Q216" s="163"/>
      <c r="R216" s="140"/>
      <c r="S216" s="140"/>
      <c r="T216" s="140"/>
      <c r="U216" s="140"/>
      <c r="V216" s="140"/>
      <c r="W216" s="140"/>
    </row>
    <row r="217" spans="1:23" s="141" customFormat="1" ht="56.25">
      <c r="A217" s="146"/>
      <c r="B217" s="146"/>
      <c r="C217" s="146"/>
      <c r="D217" s="146"/>
      <c r="E217" s="241"/>
      <c r="F217" s="145" t="s">
        <v>285</v>
      </c>
      <c r="G217" s="147" t="s">
        <v>288</v>
      </c>
      <c r="H217" s="148" t="s">
        <v>566</v>
      </c>
      <c r="I217" s="148" t="s">
        <v>567</v>
      </c>
      <c r="J217" s="148" t="s">
        <v>333</v>
      </c>
      <c r="K217" s="160">
        <v>250000000</v>
      </c>
      <c r="L217" s="148" t="s">
        <v>565</v>
      </c>
      <c r="M217" s="148"/>
      <c r="N217" s="148" t="s">
        <v>333</v>
      </c>
      <c r="O217" s="221">
        <v>250000000</v>
      </c>
      <c r="P217" s="189"/>
      <c r="Q217" s="163"/>
      <c r="R217" s="140"/>
      <c r="S217" s="140"/>
      <c r="T217" s="140"/>
      <c r="U217" s="140"/>
      <c r="V217" s="140"/>
      <c r="W217" s="140"/>
    </row>
    <row r="218" spans="1:23" s="141" customFormat="1" ht="33.75">
      <c r="A218" s="146"/>
      <c r="B218" s="146"/>
      <c r="C218" s="146"/>
      <c r="D218" s="146"/>
      <c r="E218" s="241"/>
      <c r="F218" s="145" t="s">
        <v>284</v>
      </c>
      <c r="G218" s="147" t="s">
        <v>287</v>
      </c>
      <c r="H218" s="148" t="s">
        <v>569</v>
      </c>
      <c r="I218" s="148" t="s">
        <v>567</v>
      </c>
      <c r="J218" s="148" t="s">
        <v>178</v>
      </c>
      <c r="K218" s="160">
        <v>300000000</v>
      </c>
      <c r="L218" s="148" t="s">
        <v>565</v>
      </c>
      <c r="M218" s="148"/>
      <c r="N218" s="148" t="s">
        <v>570</v>
      </c>
      <c r="O218" s="221">
        <v>300000000</v>
      </c>
      <c r="P218" s="189"/>
      <c r="Q218" s="163"/>
      <c r="R218" s="140"/>
      <c r="S218" s="140"/>
      <c r="T218" s="140"/>
      <c r="U218" s="140"/>
      <c r="V218" s="140"/>
      <c r="W218" s="140"/>
    </row>
    <row r="219" spans="1:23" s="141" customFormat="1" ht="45">
      <c r="A219" s="146"/>
      <c r="B219" s="146"/>
      <c r="C219" s="146"/>
      <c r="D219" s="146"/>
      <c r="E219" s="241"/>
      <c r="F219" s="145" t="s">
        <v>329</v>
      </c>
      <c r="G219" s="147" t="s">
        <v>337</v>
      </c>
      <c r="H219" s="148" t="s">
        <v>566</v>
      </c>
      <c r="I219" s="148" t="s">
        <v>567</v>
      </c>
      <c r="J219" s="148" t="s">
        <v>307</v>
      </c>
      <c r="K219" s="160">
        <v>250000000</v>
      </c>
      <c r="L219" s="148" t="s">
        <v>565</v>
      </c>
      <c r="M219" s="148"/>
      <c r="N219" s="148" t="s">
        <v>571</v>
      </c>
      <c r="O219" s="221">
        <v>250000000</v>
      </c>
      <c r="P219" s="189"/>
      <c r="Q219" s="163"/>
      <c r="R219" s="140"/>
      <c r="S219" s="140"/>
      <c r="T219" s="140"/>
      <c r="U219" s="140"/>
      <c r="V219" s="140"/>
      <c r="W219" s="140"/>
    </row>
    <row r="220" spans="1:23" s="141" customFormat="1" ht="33.75">
      <c r="A220" s="146"/>
      <c r="B220" s="146"/>
      <c r="C220" s="146"/>
      <c r="D220" s="146"/>
      <c r="E220" s="241"/>
      <c r="F220" s="145" t="s">
        <v>330</v>
      </c>
      <c r="G220" s="147" t="s">
        <v>336</v>
      </c>
      <c r="H220" s="148" t="s">
        <v>382</v>
      </c>
      <c r="I220" s="148" t="s">
        <v>567</v>
      </c>
      <c r="J220" s="148" t="s">
        <v>177</v>
      </c>
      <c r="K220" s="160">
        <v>350000000</v>
      </c>
      <c r="L220" s="148" t="s">
        <v>565</v>
      </c>
      <c r="M220" s="148"/>
      <c r="N220" s="148" t="s">
        <v>504</v>
      </c>
      <c r="O220" s="221">
        <v>350000000</v>
      </c>
      <c r="P220" s="189"/>
      <c r="Q220" s="163"/>
      <c r="R220" s="140"/>
      <c r="S220" s="140"/>
      <c r="T220" s="140"/>
      <c r="U220" s="140"/>
      <c r="V220" s="140"/>
      <c r="W220" s="140"/>
    </row>
    <row r="221" spans="1:23" s="141" customFormat="1" ht="56.25">
      <c r="A221" s="146"/>
      <c r="B221" s="146"/>
      <c r="C221" s="146"/>
      <c r="D221" s="146"/>
      <c r="E221" s="241"/>
      <c r="F221" s="145" t="s">
        <v>331</v>
      </c>
      <c r="G221" s="147" t="s">
        <v>335</v>
      </c>
      <c r="H221" s="148" t="s">
        <v>572</v>
      </c>
      <c r="I221" s="148" t="s">
        <v>567</v>
      </c>
      <c r="J221" s="148" t="s">
        <v>334</v>
      </c>
      <c r="K221" s="160">
        <v>350000000</v>
      </c>
      <c r="L221" s="148" t="s">
        <v>565</v>
      </c>
      <c r="M221" s="148"/>
      <c r="N221" s="148" t="s">
        <v>334</v>
      </c>
      <c r="O221" s="221">
        <v>350000000</v>
      </c>
      <c r="P221" s="189"/>
      <c r="Q221" s="163"/>
      <c r="R221" s="140"/>
      <c r="S221" s="140"/>
      <c r="T221" s="140"/>
      <c r="U221" s="140"/>
      <c r="V221" s="140"/>
      <c r="W221" s="140"/>
    </row>
    <row r="222" spans="1:23" s="141" customFormat="1">
      <c r="A222" s="191"/>
      <c r="B222" s="191"/>
      <c r="C222" s="191"/>
      <c r="D222" s="191"/>
      <c r="E222" s="192"/>
      <c r="F222" s="192"/>
      <c r="G222" s="193"/>
      <c r="H222" s="194"/>
      <c r="I222" s="194"/>
      <c r="J222" s="194"/>
      <c r="K222" s="195"/>
      <c r="L222" s="194"/>
      <c r="M222" s="194"/>
      <c r="N222" s="194"/>
      <c r="O222" s="224"/>
      <c r="P222" s="194"/>
      <c r="Q222" s="199"/>
      <c r="R222" s="140"/>
      <c r="S222" s="140"/>
      <c r="T222" s="140"/>
      <c r="U222" s="140"/>
      <c r="V222" s="140"/>
      <c r="W222" s="140"/>
    </row>
    <row r="223" spans="1:23" s="141" customFormat="1">
      <c r="A223" s="287" t="s">
        <v>462</v>
      </c>
      <c r="B223" s="142"/>
      <c r="C223" s="142"/>
      <c r="D223" s="142"/>
      <c r="E223" s="145"/>
      <c r="F223" s="145"/>
      <c r="G223" s="147"/>
      <c r="H223" s="148"/>
      <c r="I223" s="148"/>
      <c r="J223" s="148"/>
      <c r="K223" s="290">
        <f>SUM(K225)</f>
        <v>1237160000</v>
      </c>
      <c r="L223" s="148"/>
      <c r="M223" s="148"/>
      <c r="N223" s="148"/>
      <c r="O223" s="221"/>
      <c r="P223" s="189"/>
      <c r="Q223" s="163"/>
      <c r="R223" s="140"/>
      <c r="S223" s="140"/>
      <c r="T223" s="140"/>
      <c r="U223" s="140"/>
      <c r="V223" s="140"/>
      <c r="W223" s="140"/>
    </row>
    <row r="224" spans="1:23" s="141" customFormat="1" ht="45">
      <c r="A224" s="288"/>
      <c r="B224" s="146"/>
      <c r="C224" s="171" t="s">
        <v>366</v>
      </c>
      <c r="D224" s="146"/>
      <c r="E224" s="145"/>
      <c r="F224" s="145"/>
      <c r="G224" s="147"/>
      <c r="H224" s="148"/>
      <c r="I224" s="148"/>
      <c r="J224" s="148"/>
      <c r="K224" s="291"/>
      <c r="L224" s="148"/>
      <c r="M224" s="148"/>
      <c r="N224" s="148"/>
      <c r="O224" s="221"/>
      <c r="P224" s="189"/>
      <c r="Q224" s="163"/>
      <c r="R224" s="140"/>
      <c r="S224" s="140"/>
      <c r="T224" s="140"/>
      <c r="U224" s="140"/>
      <c r="V224" s="140"/>
      <c r="W224" s="140"/>
    </row>
    <row r="225" spans="1:23" s="154" customFormat="1" ht="42">
      <c r="A225" s="151"/>
      <c r="B225" s="151"/>
      <c r="C225" s="151"/>
      <c r="D225" s="151"/>
      <c r="E225" s="153" t="s">
        <v>486</v>
      </c>
      <c r="F225" s="153" t="s">
        <v>403</v>
      </c>
      <c r="G225" s="156" t="s">
        <v>406</v>
      </c>
      <c r="H225" s="158" t="s">
        <v>356</v>
      </c>
      <c r="I225" s="158" t="s">
        <v>567</v>
      </c>
      <c r="J225" s="158">
        <v>0.2</v>
      </c>
      <c r="K225" s="108">
        <f>SUM(K226:K229)</f>
        <v>1237160000</v>
      </c>
      <c r="L225" s="158" t="s">
        <v>565</v>
      </c>
      <c r="M225" s="158"/>
      <c r="N225" s="158" t="s">
        <v>504</v>
      </c>
      <c r="O225" s="222">
        <v>1252160000</v>
      </c>
      <c r="P225" s="196"/>
      <c r="Q225" s="165" t="s">
        <v>538</v>
      </c>
      <c r="R225" s="134"/>
      <c r="S225" s="134"/>
      <c r="T225" s="134"/>
      <c r="U225" s="134"/>
      <c r="V225" s="134"/>
      <c r="W225" s="134"/>
    </row>
    <row r="226" spans="1:23" s="141" customFormat="1" ht="33.75">
      <c r="A226" s="146"/>
      <c r="B226" s="146"/>
      <c r="C226" s="146"/>
      <c r="D226" s="146"/>
      <c r="E226" s="145"/>
      <c r="F226" s="145" t="s">
        <v>463</v>
      </c>
      <c r="G226" s="147" t="s">
        <v>464</v>
      </c>
      <c r="H226" s="148" t="s">
        <v>600</v>
      </c>
      <c r="I226" s="148" t="s">
        <v>567</v>
      </c>
      <c r="J226" s="147" t="s">
        <v>601</v>
      </c>
      <c r="K226" s="160">
        <v>200000000</v>
      </c>
      <c r="L226" s="148" t="s">
        <v>565</v>
      </c>
      <c r="M226" s="148"/>
      <c r="N226" s="148" t="s">
        <v>504</v>
      </c>
      <c r="O226" s="221">
        <v>15000000</v>
      </c>
      <c r="P226" s="189"/>
      <c r="Q226" s="163"/>
      <c r="R226" s="140"/>
      <c r="S226" s="140"/>
      <c r="T226" s="140"/>
      <c r="U226" s="140"/>
      <c r="V226" s="140"/>
      <c r="W226" s="140"/>
    </row>
    <row r="227" spans="1:23" s="141" customFormat="1" ht="90">
      <c r="A227" s="146"/>
      <c r="B227" s="146"/>
      <c r="C227" s="146"/>
      <c r="D227" s="146"/>
      <c r="E227" s="145"/>
      <c r="F227" s="145" t="s">
        <v>465</v>
      </c>
      <c r="G227" s="147" t="s">
        <v>466</v>
      </c>
      <c r="H227" s="148" t="s">
        <v>600</v>
      </c>
      <c r="I227" s="148" t="s">
        <v>567</v>
      </c>
      <c r="J227" s="147" t="s">
        <v>602</v>
      </c>
      <c r="K227" s="160">
        <v>509580000</v>
      </c>
      <c r="L227" s="148" t="s">
        <v>565</v>
      </c>
      <c r="M227" s="148"/>
      <c r="N227" s="148" t="s">
        <v>504</v>
      </c>
      <c r="O227" s="221">
        <v>609580000</v>
      </c>
      <c r="P227" s="189"/>
      <c r="Q227" s="163"/>
      <c r="R227" s="140"/>
      <c r="S227" s="140"/>
      <c r="T227" s="140"/>
      <c r="U227" s="140"/>
      <c r="V227" s="140"/>
      <c r="W227" s="140"/>
    </row>
    <row r="228" spans="1:23" s="141" customFormat="1" ht="112.5">
      <c r="A228" s="146"/>
      <c r="B228" s="146"/>
      <c r="C228" s="146"/>
      <c r="D228" s="146"/>
      <c r="E228" s="145"/>
      <c r="F228" s="145" t="s">
        <v>467</v>
      </c>
      <c r="G228" s="147" t="s">
        <v>468</v>
      </c>
      <c r="H228" s="148" t="s">
        <v>600</v>
      </c>
      <c r="I228" s="148" t="s">
        <v>567</v>
      </c>
      <c r="J228" s="147" t="s">
        <v>603</v>
      </c>
      <c r="K228" s="160">
        <v>427580000</v>
      </c>
      <c r="L228" s="148" t="s">
        <v>565</v>
      </c>
      <c r="M228" s="148"/>
      <c r="N228" s="148" t="s">
        <v>504</v>
      </c>
      <c r="O228" s="221">
        <v>527580000</v>
      </c>
      <c r="P228" s="189"/>
      <c r="Q228" s="163"/>
      <c r="R228" s="140"/>
      <c r="S228" s="140"/>
      <c r="T228" s="140"/>
      <c r="U228" s="140"/>
      <c r="V228" s="140"/>
      <c r="W228" s="140"/>
    </row>
    <row r="229" spans="1:23" s="141" customFormat="1" ht="45">
      <c r="A229" s="146"/>
      <c r="B229" s="146"/>
      <c r="C229" s="146"/>
      <c r="D229" s="146"/>
      <c r="E229" s="145"/>
      <c r="F229" s="145" t="s">
        <v>469</v>
      </c>
      <c r="G229" s="147" t="s">
        <v>470</v>
      </c>
      <c r="H229" s="148" t="s">
        <v>600</v>
      </c>
      <c r="I229" s="148" t="s">
        <v>567</v>
      </c>
      <c r="J229" s="147" t="s">
        <v>604</v>
      </c>
      <c r="K229" s="160">
        <v>100000000</v>
      </c>
      <c r="L229" s="148"/>
      <c r="M229" s="148"/>
      <c r="N229" s="148"/>
      <c r="O229" s="221">
        <v>100000000</v>
      </c>
      <c r="P229" s="189"/>
      <c r="Q229" s="163"/>
      <c r="R229" s="140"/>
      <c r="S229" s="140"/>
      <c r="T229" s="140"/>
      <c r="U229" s="140"/>
      <c r="V229" s="140"/>
      <c r="W229" s="140"/>
    </row>
    <row r="230" spans="1:23" s="141" customFormat="1">
      <c r="A230" s="146"/>
      <c r="B230" s="146"/>
      <c r="C230" s="146"/>
      <c r="D230" s="146"/>
      <c r="E230" s="145"/>
      <c r="F230" s="145"/>
      <c r="G230" s="147"/>
      <c r="H230" s="148"/>
      <c r="I230" s="148"/>
      <c r="J230" s="147"/>
      <c r="K230" s="160"/>
      <c r="L230" s="148"/>
      <c r="M230" s="148"/>
      <c r="N230" s="148"/>
      <c r="O230" s="221"/>
      <c r="P230" s="189"/>
      <c r="Q230" s="163"/>
      <c r="R230" s="140"/>
      <c r="S230" s="140"/>
      <c r="T230" s="140"/>
      <c r="U230" s="140"/>
      <c r="V230" s="140"/>
      <c r="W230" s="140"/>
    </row>
    <row r="231" spans="1:23" s="141" customFormat="1">
      <c r="A231" s="187"/>
      <c r="B231" s="187"/>
      <c r="C231" s="187"/>
      <c r="D231" s="187"/>
      <c r="E231" s="184"/>
      <c r="F231" s="184"/>
      <c r="G231" s="188"/>
      <c r="H231" s="189"/>
      <c r="I231" s="189"/>
      <c r="J231" s="189"/>
      <c r="K231" s="190"/>
      <c r="L231" s="189"/>
      <c r="M231" s="189"/>
      <c r="N231" s="189"/>
      <c r="O231" s="225"/>
      <c r="P231" s="189"/>
      <c r="Q231" s="201"/>
      <c r="R231" s="140"/>
      <c r="S231" s="140"/>
      <c r="T231" s="140"/>
      <c r="U231" s="140"/>
      <c r="V231" s="140"/>
      <c r="W231" s="140"/>
    </row>
    <row r="232" spans="1:23" s="141" customFormat="1">
      <c r="A232" s="289" t="s">
        <v>471</v>
      </c>
      <c r="B232" s="146"/>
      <c r="C232" s="146"/>
      <c r="D232" s="146"/>
      <c r="E232" s="145"/>
      <c r="F232" s="145"/>
      <c r="G232" s="147"/>
      <c r="H232" s="148"/>
      <c r="I232" s="148"/>
      <c r="J232" s="148"/>
      <c r="K232" s="290">
        <f>K235+K248+K253</f>
        <v>5890838700</v>
      </c>
      <c r="L232" s="148"/>
      <c r="M232" s="148"/>
      <c r="N232" s="148"/>
      <c r="O232" s="221"/>
      <c r="P232" s="189"/>
      <c r="Q232" s="163"/>
      <c r="R232" s="140"/>
      <c r="S232" s="140"/>
      <c r="T232" s="140"/>
      <c r="U232" s="140"/>
      <c r="V232" s="140"/>
      <c r="W232" s="140"/>
    </row>
    <row r="233" spans="1:23" s="141" customFormat="1" ht="90">
      <c r="A233" s="289"/>
      <c r="B233" s="146"/>
      <c r="C233" s="171" t="s">
        <v>472</v>
      </c>
      <c r="D233" s="146"/>
      <c r="E233" s="145"/>
      <c r="F233" s="145"/>
      <c r="G233" s="147"/>
      <c r="H233" s="148"/>
      <c r="I233" s="148"/>
      <c r="J233" s="148"/>
      <c r="K233" s="291"/>
      <c r="L233" s="208"/>
      <c r="M233" s="208"/>
      <c r="N233" s="208"/>
      <c r="O233" s="208">
        <f t="shared" ref="O233" si="11">O235+O248+O253</f>
        <v>58908387000</v>
      </c>
      <c r="P233" s="202" t="s">
        <v>193</v>
      </c>
      <c r="Q233" s="163"/>
      <c r="R233" s="140"/>
      <c r="S233" s="140"/>
      <c r="T233" s="140"/>
      <c r="U233" s="140"/>
      <c r="V233" s="140"/>
      <c r="W233" s="140"/>
    </row>
    <row r="234" spans="1:23" s="141" customFormat="1" ht="56.25">
      <c r="A234" s="146"/>
      <c r="B234" s="146"/>
      <c r="C234" s="146"/>
      <c r="D234" s="171" t="s">
        <v>473</v>
      </c>
      <c r="E234" s="145"/>
      <c r="F234" s="145"/>
      <c r="G234" s="147"/>
      <c r="H234" s="148"/>
      <c r="I234" s="148"/>
      <c r="J234" s="148"/>
      <c r="K234" s="160"/>
      <c r="L234" s="148"/>
      <c r="M234" s="148"/>
      <c r="N234" s="148"/>
      <c r="O234" s="237"/>
      <c r="P234" s="189"/>
      <c r="Q234" s="163"/>
      <c r="R234" s="140"/>
      <c r="S234" s="140"/>
      <c r="T234" s="140"/>
      <c r="U234" s="140"/>
      <c r="V234" s="140"/>
      <c r="W234" s="140"/>
    </row>
    <row r="235" spans="1:23" s="154" customFormat="1" ht="52.5" customHeight="1">
      <c r="A235" s="151"/>
      <c r="B235" s="151"/>
      <c r="C235" s="151"/>
      <c r="D235" s="151"/>
      <c r="E235" s="329" t="s">
        <v>486</v>
      </c>
      <c r="F235" s="358" t="s">
        <v>474</v>
      </c>
      <c r="G235" s="156" t="s">
        <v>475</v>
      </c>
      <c r="H235" s="320" t="s">
        <v>356</v>
      </c>
      <c r="I235" s="158"/>
      <c r="J235" s="158"/>
      <c r="K235" s="314">
        <f>SUM(K238:K246)</f>
        <v>5227753700</v>
      </c>
      <c r="L235" s="158"/>
      <c r="M235" s="158"/>
      <c r="N235" s="320"/>
      <c r="O235" s="317">
        <f>SUM(O238:O246)</f>
        <v>52277537000</v>
      </c>
      <c r="P235" s="196"/>
      <c r="Q235" s="311" t="s">
        <v>531</v>
      </c>
      <c r="R235" s="134"/>
      <c r="S235" s="134"/>
      <c r="T235" s="134"/>
      <c r="U235" s="134"/>
      <c r="V235" s="134"/>
      <c r="W235" s="134"/>
    </row>
    <row r="236" spans="1:23" s="141" customFormat="1" ht="42">
      <c r="A236" s="146"/>
      <c r="B236" s="146"/>
      <c r="C236" s="146"/>
      <c r="D236" s="146"/>
      <c r="E236" s="361"/>
      <c r="F236" s="359"/>
      <c r="G236" s="156" t="s">
        <v>476</v>
      </c>
      <c r="H236" s="321"/>
      <c r="I236" s="148"/>
      <c r="J236" s="148"/>
      <c r="K236" s="315"/>
      <c r="L236" s="148"/>
      <c r="M236" s="148"/>
      <c r="N236" s="321"/>
      <c r="O236" s="319"/>
      <c r="P236" s="189"/>
      <c r="Q236" s="313"/>
      <c r="R236" s="140"/>
      <c r="S236" s="140"/>
      <c r="T236" s="140"/>
      <c r="U236" s="140"/>
      <c r="V236" s="140"/>
      <c r="W236" s="140"/>
    </row>
    <row r="237" spans="1:23" s="141" customFormat="1" ht="63">
      <c r="A237" s="146"/>
      <c r="B237" s="146"/>
      <c r="C237" s="146"/>
      <c r="D237" s="146"/>
      <c r="E237" s="330"/>
      <c r="F237" s="360"/>
      <c r="G237" s="156" t="s">
        <v>477</v>
      </c>
      <c r="H237" s="322"/>
      <c r="I237" s="148"/>
      <c r="J237" s="148"/>
      <c r="K237" s="316"/>
      <c r="L237" s="148"/>
      <c r="M237" s="148"/>
      <c r="N237" s="322"/>
      <c r="O237" s="318"/>
      <c r="P237" s="189"/>
      <c r="Q237" s="312"/>
      <c r="R237" s="140"/>
      <c r="S237" s="140"/>
      <c r="T237" s="140"/>
      <c r="U237" s="140"/>
      <c r="V237" s="140"/>
      <c r="W237" s="140"/>
    </row>
    <row r="238" spans="1:23" s="141" customFormat="1" ht="45">
      <c r="A238" s="146"/>
      <c r="B238" s="146"/>
      <c r="C238" s="146"/>
      <c r="D238" s="146"/>
      <c r="E238" s="145" t="s">
        <v>487</v>
      </c>
      <c r="F238" s="145" t="s">
        <v>478</v>
      </c>
      <c r="G238" s="147" t="s">
        <v>496</v>
      </c>
      <c r="H238" s="147" t="s">
        <v>507</v>
      </c>
      <c r="I238" s="148" t="s">
        <v>654</v>
      </c>
      <c r="J238" s="148" t="s">
        <v>242</v>
      </c>
      <c r="K238" s="160">
        <v>950000000</v>
      </c>
      <c r="L238" s="148"/>
      <c r="M238" s="148"/>
      <c r="N238" s="148" t="s">
        <v>242</v>
      </c>
      <c r="O238" s="221">
        <f>K238*100*10%</f>
        <v>9500000000</v>
      </c>
      <c r="P238" s="189"/>
      <c r="Q238" s="163"/>
      <c r="R238" s="140"/>
      <c r="S238" s="140"/>
      <c r="T238" s="140"/>
      <c r="U238" s="140"/>
      <c r="V238" s="140"/>
      <c r="W238" s="140"/>
    </row>
    <row r="239" spans="1:23" s="141" customFormat="1" ht="56.25">
      <c r="A239" s="146"/>
      <c r="B239" s="146"/>
      <c r="C239" s="146"/>
      <c r="D239" s="146"/>
      <c r="E239" s="145" t="s">
        <v>488</v>
      </c>
      <c r="F239" s="145" t="s">
        <v>479</v>
      </c>
      <c r="G239" s="147" t="s">
        <v>497</v>
      </c>
      <c r="H239" s="148" t="s">
        <v>539</v>
      </c>
      <c r="I239" s="148" t="s">
        <v>654</v>
      </c>
      <c r="J239" s="148" t="s">
        <v>540</v>
      </c>
      <c r="K239" s="160">
        <v>900000000</v>
      </c>
      <c r="L239" s="148"/>
      <c r="M239" s="148"/>
      <c r="N239" s="148" t="s">
        <v>540</v>
      </c>
      <c r="O239" s="221">
        <f t="shared" ref="O239:O246" si="12">K239*100*10%</f>
        <v>9000000000</v>
      </c>
      <c r="P239" s="189"/>
      <c r="Q239" s="163"/>
      <c r="R239" s="140"/>
      <c r="S239" s="140"/>
      <c r="T239" s="140"/>
      <c r="U239" s="140"/>
      <c r="V239" s="140"/>
      <c r="W239" s="140"/>
    </row>
    <row r="240" spans="1:23" s="141" customFormat="1" ht="78.75">
      <c r="A240" s="146"/>
      <c r="B240" s="146"/>
      <c r="C240" s="146"/>
      <c r="D240" s="146"/>
      <c r="E240" s="145" t="s">
        <v>489</v>
      </c>
      <c r="F240" s="145" t="s">
        <v>480</v>
      </c>
      <c r="G240" s="147" t="s">
        <v>498</v>
      </c>
      <c r="H240" s="148" t="s">
        <v>539</v>
      </c>
      <c r="I240" s="148" t="s">
        <v>654</v>
      </c>
      <c r="J240" s="148" t="s">
        <v>540</v>
      </c>
      <c r="K240" s="160">
        <v>1500000000</v>
      </c>
      <c r="L240" s="148"/>
      <c r="M240" s="148"/>
      <c r="N240" s="148" t="s">
        <v>540</v>
      </c>
      <c r="O240" s="221">
        <f t="shared" si="12"/>
        <v>15000000000</v>
      </c>
      <c r="P240" s="189"/>
      <c r="Q240" s="163"/>
      <c r="R240" s="140"/>
      <c r="S240" s="140"/>
      <c r="T240" s="140"/>
      <c r="U240" s="140"/>
      <c r="V240" s="140"/>
      <c r="W240" s="140"/>
    </row>
    <row r="241" spans="1:23" s="141" customFormat="1" ht="33.75">
      <c r="A241" s="146"/>
      <c r="B241" s="146"/>
      <c r="C241" s="146"/>
      <c r="D241" s="146"/>
      <c r="E241" s="145" t="s">
        <v>490</v>
      </c>
      <c r="F241" s="145" t="s">
        <v>481</v>
      </c>
      <c r="G241" s="147" t="s">
        <v>499</v>
      </c>
      <c r="H241" s="148" t="s">
        <v>441</v>
      </c>
      <c r="I241" s="148" t="s">
        <v>654</v>
      </c>
      <c r="J241" s="148" t="s">
        <v>239</v>
      </c>
      <c r="K241" s="160">
        <v>87505000</v>
      </c>
      <c r="L241" s="148"/>
      <c r="M241" s="148"/>
      <c r="N241" s="148" t="s">
        <v>239</v>
      </c>
      <c r="O241" s="221">
        <f t="shared" si="12"/>
        <v>875050000</v>
      </c>
      <c r="P241" s="189"/>
      <c r="Q241" s="163"/>
      <c r="R241" s="140"/>
      <c r="S241" s="140"/>
      <c r="T241" s="140"/>
      <c r="U241" s="140"/>
      <c r="V241" s="140"/>
      <c r="W241" s="140"/>
    </row>
    <row r="242" spans="1:23" s="141" customFormat="1" ht="35.25" customHeight="1">
      <c r="A242" s="146"/>
      <c r="B242" s="146"/>
      <c r="C242" s="146"/>
      <c r="D242" s="146"/>
      <c r="E242" s="145" t="s">
        <v>491</v>
      </c>
      <c r="F242" s="145" t="s">
        <v>482</v>
      </c>
      <c r="G242" s="147" t="s">
        <v>676</v>
      </c>
      <c r="H242" s="148" t="s">
        <v>442</v>
      </c>
      <c r="I242" s="148" t="s">
        <v>654</v>
      </c>
      <c r="J242" s="148" t="s">
        <v>456</v>
      </c>
      <c r="K242" s="160">
        <v>69538700</v>
      </c>
      <c r="L242" s="148"/>
      <c r="M242" s="148"/>
      <c r="N242" s="148" t="s">
        <v>456</v>
      </c>
      <c r="O242" s="221">
        <f t="shared" si="12"/>
        <v>695387000</v>
      </c>
      <c r="P242" s="189"/>
      <c r="Q242" s="163"/>
      <c r="R242" s="140"/>
      <c r="S242" s="140"/>
      <c r="T242" s="140"/>
      <c r="U242" s="140"/>
      <c r="V242" s="140"/>
      <c r="W242" s="140"/>
    </row>
    <row r="243" spans="1:23" s="141" customFormat="1" ht="45">
      <c r="A243" s="146"/>
      <c r="B243" s="146"/>
      <c r="C243" s="146"/>
      <c r="D243" s="146"/>
      <c r="E243" s="145" t="s">
        <v>492</v>
      </c>
      <c r="F243" s="145" t="s">
        <v>483</v>
      </c>
      <c r="G243" s="147" t="s">
        <v>500</v>
      </c>
      <c r="H243" s="148" t="s">
        <v>506</v>
      </c>
      <c r="I243" s="148" t="s">
        <v>654</v>
      </c>
      <c r="J243" s="147" t="s">
        <v>505</v>
      </c>
      <c r="K243" s="160">
        <v>913704000</v>
      </c>
      <c r="L243" s="148"/>
      <c r="M243" s="148"/>
      <c r="N243" s="147" t="s">
        <v>505</v>
      </c>
      <c r="O243" s="221">
        <f t="shared" si="12"/>
        <v>9137040000</v>
      </c>
      <c r="P243" s="189"/>
      <c r="Q243" s="163"/>
      <c r="R243" s="140"/>
      <c r="S243" s="140"/>
      <c r="T243" s="140"/>
      <c r="U243" s="140"/>
      <c r="V243" s="140"/>
      <c r="W243" s="140"/>
    </row>
    <row r="244" spans="1:23" s="141" customFormat="1" ht="22.5">
      <c r="A244" s="146"/>
      <c r="B244" s="146"/>
      <c r="C244" s="146"/>
      <c r="D244" s="146"/>
      <c r="E244" s="145" t="s">
        <v>493</v>
      </c>
      <c r="F244" s="145" t="s">
        <v>484</v>
      </c>
      <c r="G244" s="147" t="s">
        <v>503</v>
      </c>
      <c r="H244" s="148" t="s">
        <v>410</v>
      </c>
      <c r="I244" s="148" t="s">
        <v>654</v>
      </c>
      <c r="J244" s="148" t="s">
        <v>504</v>
      </c>
      <c r="K244" s="160">
        <v>106898000</v>
      </c>
      <c r="L244" s="148"/>
      <c r="M244" s="148"/>
      <c r="N244" s="148" t="s">
        <v>504</v>
      </c>
      <c r="O244" s="221">
        <f t="shared" si="12"/>
        <v>1068980000</v>
      </c>
      <c r="P244" s="189"/>
      <c r="Q244" s="163"/>
      <c r="R244" s="140"/>
      <c r="S244" s="140"/>
      <c r="T244" s="140"/>
      <c r="U244" s="140"/>
      <c r="V244" s="140"/>
      <c r="W244" s="140"/>
    </row>
    <row r="245" spans="1:23" s="141" customFormat="1" ht="33.75">
      <c r="A245" s="146"/>
      <c r="B245" s="146"/>
      <c r="C245" s="146"/>
      <c r="D245" s="146"/>
      <c r="E245" s="145" t="s">
        <v>494</v>
      </c>
      <c r="F245" s="145" t="s">
        <v>65</v>
      </c>
      <c r="G245" s="147" t="s">
        <v>501</v>
      </c>
      <c r="H245" s="148" t="s">
        <v>443</v>
      </c>
      <c r="I245" s="148" t="s">
        <v>654</v>
      </c>
      <c r="J245" s="148" t="s">
        <v>242</v>
      </c>
      <c r="K245" s="160">
        <v>320210000</v>
      </c>
      <c r="L245" s="148"/>
      <c r="M245" s="148"/>
      <c r="N245" s="148" t="s">
        <v>242</v>
      </c>
      <c r="O245" s="221">
        <f t="shared" si="12"/>
        <v>3202100000</v>
      </c>
      <c r="P245" s="189"/>
      <c r="Q245" s="163"/>
      <c r="R245" s="140"/>
      <c r="S245" s="140"/>
      <c r="T245" s="140"/>
      <c r="U245" s="140"/>
      <c r="V245" s="140"/>
      <c r="W245" s="140"/>
    </row>
    <row r="246" spans="1:23" s="141" customFormat="1" ht="45">
      <c r="A246" s="146"/>
      <c r="B246" s="146"/>
      <c r="C246" s="146"/>
      <c r="D246" s="146"/>
      <c r="E246" s="145" t="s">
        <v>495</v>
      </c>
      <c r="F246" s="145" t="s">
        <v>485</v>
      </c>
      <c r="G246" s="147" t="s">
        <v>502</v>
      </c>
      <c r="H246" s="148" t="s">
        <v>443</v>
      </c>
      <c r="I246" s="148" t="s">
        <v>654</v>
      </c>
      <c r="J246" s="148" t="s">
        <v>242</v>
      </c>
      <c r="K246" s="160">
        <v>379898000</v>
      </c>
      <c r="L246" s="148"/>
      <c r="M246" s="148"/>
      <c r="N246" s="148" t="s">
        <v>242</v>
      </c>
      <c r="O246" s="221">
        <f t="shared" si="12"/>
        <v>3798980000</v>
      </c>
      <c r="P246" s="189"/>
      <c r="Q246" s="163"/>
      <c r="R246" s="140"/>
      <c r="S246" s="140"/>
      <c r="T246" s="140"/>
      <c r="U246" s="140"/>
      <c r="V246" s="140"/>
      <c r="W246" s="140"/>
    </row>
    <row r="247" spans="1:23" s="141" customFormat="1">
      <c r="A247" s="146"/>
      <c r="B247" s="146"/>
      <c r="C247" s="146"/>
      <c r="D247" s="146"/>
      <c r="E247" s="145"/>
      <c r="F247" s="145"/>
      <c r="G247" s="147"/>
      <c r="H247" s="148"/>
      <c r="I247" s="148"/>
      <c r="J247" s="148"/>
      <c r="K247" s="160"/>
      <c r="L247" s="148"/>
      <c r="M247" s="148"/>
      <c r="N247" s="148"/>
      <c r="O247" s="221"/>
      <c r="P247" s="189"/>
      <c r="Q247" s="163"/>
      <c r="R247" s="140"/>
      <c r="S247" s="140"/>
      <c r="T247" s="140"/>
      <c r="U247" s="140"/>
      <c r="V247" s="140"/>
      <c r="W247" s="140"/>
    </row>
    <row r="248" spans="1:23" s="154" customFormat="1" ht="63">
      <c r="A248" s="151"/>
      <c r="B248" s="151"/>
      <c r="C248" s="151"/>
      <c r="D248" s="151"/>
      <c r="E248" s="329" t="s">
        <v>194</v>
      </c>
      <c r="F248" s="329" t="s">
        <v>508</v>
      </c>
      <c r="G248" s="156" t="s">
        <v>515</v>
      </c>
      <c r="H248" s="320" t="s">
        <v>356</v>
      </c>
      <c r="I248" s="158"/>
      <c r="J248" s="320"/>
      <c r="K248" s="314">
        <f>SUM(K250:K251)</f>
        <v>188085000</v>
      </c>
      <c r="L248" s="158"/>
      <c r="M248" s="158"/>
      <c r="N248" s="158"/>
      <c r="O248" s="317">
        <f>SUM(O250:O251)</f>
        <v>1880850000</v>
      </c>
      <c r="P248" s="196"/>
      <c r="Q248" s="311" t="s">
        <v>532</v>
      </c>
      <c r="R248" s="134"/>
      <c r="S248" s="134"/>
      <c r="T248" s="134"/>
      <c r="U248" s="134"/>
      <c r="V248" s="134"/>
      <c r="W248" s="134"/>
    </row>
    <row r="249" spans="1:23" s="154" customFormat="1" ht="73.5">
      <c r="A249" s="151"/>
      <c r="B249" s="151"/>
      <c r="C249" s="151"/>
      <c r="D249" s="151"/>
      <c r="E249" s="330"/>
      <c r="F249" s="330"/>
      <c r="G249" s="156" t="s">
        <v>516</v>
      </c>
      <c r="H249" s="322"/>
      <c r="I249" s="158"/>
      <c r="J249" s="322"/>
      <c r="K249" s="316"/>
      <c r="L249" s="158"/>
      <c r="M249" s="158"/>
      <c r="N249" s="158"/>
      <c r="O249" s="318"/>
      <c r="P249" s="196"/>
      <c r="Q249" s="312"/>
      <c r="R249" s="134"/>
      <c r="S249" s="134"/>
      <c r="T249" s="134"/>
      <c r="U249" s="134"/>
      <c r="V249" s="134"/>
      <c r="W249" s="134"/>
    </row>
    <row r="250" spans="1:23" s="141" customFormat="1" ht="45">
      <c r="A250" s="146"/>
      <c r="B250" s="146"/>
      <c r="C250" s="146"/>
      <c r="D250" s="146"/>
      <c r="E250" s="145" t="s">
        <v>511</v>
      </c>
      <c r="F250" s="145" t="s">
        <v>509</v>
      </c>
      <c r="G250" s="147" t="s">
        <v>513</v>
      </c>
      <c r="H250" s="148" t="s">
        <v>410</v>
      </c>
      <c r="I250" s="148" t="s">
        <v>654</v>
      </c>
      <c r="J250" s="148" t="s">
        <v>517</v>
      </c>
      <c r="K250" s="160">
        <v>125000000</v>
      </c>
      <c r="L250" s="148"/>
      <c r="M250" s="148"/>
      <c r="N250" s="148"/>
      <c r="O250" s="221">
        <f>K250*100*10%</f>
        <v>1250000000</v>
      </c>
      <c r="P250" s="189"/>
      <c r="Q250" s="163"/>
      <c r="R250" s="140"/>
      <c r="S250" s="140"/>
      <c r="T250" s="140"/>
      <c r="U250" s="140"/>
      <c r="V250" s="140"/>
      <c r="W250" s="140"/>
    </row>
    <row r="251" spans="1:23" s="141" customFormat="1" ht="33.75">
      <c r="A251" s="146"/>
      <c r="B251" s="146"/>
      <c r="C251" s="146"/>
      <c r="D251" s="146"/>
      <c r="E251" s="145" t="s">
        <v>512</v>
      </c>
      <c r="F251" s="145" t="s">
        <v>510</v>
      </c>
      <c r="G251" s="147" t="s">
        <v>514</v>
      </c>
      <c r="H251" s="148" t="s">
        <v>410</v>
      </c>
      <c r="I251" s="148" t="s">
        <v>654</v>
      </c>
      <c r="J251" s="148" t="s">
        <v>177</v>
      </c>
      <c r="K251" s="160">
        <v>63085000</v>
      </c>
      <c r="L251" s="148"/>
      <c r="M251" s="148"/>
      <c r="N251" s="148"/>
      <c r="O251" s="221">
        <f>K251*100*10%</f>
        <v>630850000</v>
      </c>
      <c r="P251" s="189"/>
      <c r="Q251" s="163"/>
      <c r="R251" s="140"/>
      <c r="S251" s="140"/>
      <c r="T251" s="140"/>
      <c r="U251" s="140"/>
      <c r="V251" s="140"/>
      <c r="W251" s="140"/>
    </row>
    <row r="252" spans="1:23" s="141" customFormat="1">
      <c r="A252" s="146"/>
      <c r="B252" s="146"/>
      <c r="C252" s="146"/>
      <c r="D252" s="146"/>
      <c r="E252" s="145"/>
      <c r="F252" s="145"/>
      <c r="G252" s="147"/>
      <c r="H252" s="148"/>
      <c r="I252" s="148"/>
      <c r="J252" s="148"/>
      <c r="K252" s="160"/>
      <c r="L252" s="148"/>
      <c r="M252" s="148"/>
      <c r="N252" s="148"/>
      <c r="O252" s="221"/>
      <c r="P252" s="189"/>
      <c r="Q252" s="163"/>
      <c r="R252" s="140"/>
      <c r="S252" s="140"/>
      <c r="T252" s="140"/>
      <c r="U252" s="140"/>
      <c r="V252" s="140"/>
      <c r="W252" s="140"/>
    </row>
    <row r="253" spans="1:23" s="154" customFormat="1" ht="84">
      <c r="A253" s="151"/>
      <c r="B253" s="151"/>
      <c r="C253" s="151"/>
      <c r="D253" s="151"/>
      <c r="E253" s="329" t="s">
        <v>519</v>
      </c>
      <c r="F253" s="329" t="s">
        <v>518</v>
      </c>
      <c r="G253" s="156" t="s">
        <v>520</v>
      </c>
      <c r="H253" s="320" t="s">
        <v>356</v>
      </c>
      <c r="I253" s="158"/>
      <c r="J253" s="158"/>
      <c r="K253" s="314">
        <f>SUM(K255:K259)</f>
        <v>475000000</v>
      </c>
      <c r="L253" s="158"/>
      <c r="M253" s="158"/>
      <c r="N253" s="158"/>
      <c r="O253" s="317">
        <f>SUM(O255:O259)</f>
        <v>4750000000</v>
      </c>
      <c r="P253" s="196"/>
      <c r="Q253" s="311" t="s">
        <v>530</v>
      </c>
      <c r="R253" s="134"/>
      <c r="S253" s="134"/>
      <c r="T253" s="134"/>
      <c r="U253" s="134"/>
      <c r="V253" s="134"/>
      <c r="W253" s="134"/>
    </row>
    <row r="254" spans="1:23" s="141" customFormat="1" ht="94.5">
      <c r="A254" s="146"/>
      <c r="B254" s="146"/>
      <c r="C254" s="146"/>
      <c r="D254" s="146"/>
      <c r="E254" s="330"/>
      <c r="F254" s="330"/>
      <c r="G254" s="156" t="s">
        <v>521</v>
      </c>
      <c r="H254" s="322"/>
      <c r="I254" s="148"/>
      <c r="J254" s="148"/>
      <c r="K254" s="316"/>
      <c r="L254" s="148"/>
      <c r="M254" s="148"/>
      <c r="N254" s="148"/>
      <c r="O254" s="318"/>
      <c r="P254" s="189"/>
      <c r="Q254" s="312"/>
      <c r="R254" s="140"/>
      <c r="S254" s="140"/>
      <c r="T254" s="140"/>
      <c r="U254" s="140"/>
      <c r="V254" s="140"/>
      <c r="W254" s="140"/>
    </row>
    <row r="255" spans="1:23" s="141" customFormat="1" ht="45">
      <c r="A255" s="146"/>
      <c r="B255" s="146"/>
      <c r="C255" s="146"/>
      <c r="D255" s="146"/>
      <c r="E255" s="241"/>
      <c r="F255" s="145" t="s">
        <v>522</v>
      </c>
      <c r="G255" s="147" t="s">
        <v>527</v>
      </c>
      <c r="H255" s="148" t="s">
        <v>410</v>
      </c>
      <c r="I255" s="148" t="s">
        <v>654</v>
      </c>
      <c r="J255" s="148" t="s">
        <v>177</v>
      </c>
      <c r="K255" s="160">
        <v>50000000</v>
      </c>
      <c r="L255" s="148"/>
      <c r="M255" s="148"/>
      <c r="N255" s="148" t="s">
        <v>177</v>
      </c>
      <c r="O255" s="221">
        <f>K255*100*10%</f>
        <v>500000000</v>
      </c>
      <c r="P255" s="189"/>
      <c r="Q255" s="163"/>
      <c r="R255" s="140"/>
      <c r="S255" s="140"/>
      <c r="T255" s="140"/>
      <c r="U255" s="140"/>
      <c r="V255" s="140"/>
      <c r="W255" s="140"/>
    </row>
    <row r="256" spans="1:23" s="141" customFormat="1" ht="45">
      <c r="A256" s="146"/>
      <c r="B256" s="146"/>
      <c r="C256" s="146"/>
      <c r="D256" s="146"/>
      <c r="E256" s="241"/>
      <c r="F256" s="145" t="s">
        <v>523</v>
      </c>
      <c r="G256" s="147" t="s">
        <v>528</v>
      </c>
      <c r="H256" s="148" t="s">
        <v>410</v>
      </c>
      <c r="I256" s="148" t="s">
        <v>654</v>
      </c>
      <c r="J256" s="148" t="s">
        <v>177</v>
      </c>
      <c r="K256" s="160">
        <v>50000000</v>
      </c>
      <c r="L256" s="148"/>
      <c r="M256" s="148"/>
      <c r="N256" s="148" t="s">
        <v>177</v>
      </c>
      <c r="O256" s="221">
        <f t="shared" ref="O256:O259" si="13">K256*100*10%</f>
        <v>500000000</v>
      </c>
      <c r="P256" s="189"/>
      <c r="Q256" s="163"/>
      <c r="R256" s="140"/>
      <c r="S256" s="140"/>
      <c r="T256" s="140"/>
      <c r="U256" s="140"/>
      <c r="V256" s="140"/>
      <c r="W256" s="140"/>
    </row>
    <row r="257" spans="1:23" s="141" customFormat="1" ht="22.5">
      <c r="A257" s="146"/>
      <c r="B257" s="146"/>
      <c r="C257" s="146"/>
      <c r="D257" s="146"/>
      <c r="E257" s="241"/>
      <c r="F257" s="145" t="s">
        <v>524</v>
      </c>
      <c r="G257" s="147" t="s">
        <v>529</v>
      </c>
      <c r="H257" s="148" t="s">
        <v>410</v>
      </c>
      <c r="I257" s="148" t="s">
        <v>654</v>
      </c>
      <c r="J257" s="148" t="s">
        <v>177</v>
      </c>
      <c r="K257" s="160">
        <v>100000000</v>
      </c>
      <c r="L257" s="148"/>
      <c r="M257" s="148"/>
      <c r="N257" s="148" t="s">
        <v>177</v>
      </c>
      <c r="O257" s="221">
        <f t="shared" si="13"/>
        <v>1000000000</v>
      </c>
      <c r="P257" s="189"/>
      <c r="Q257" s="163"/>
      <c r="R257" s="140"/>
      <c r="S257" s="140"/>
      <c r="T257" s="140"/>
      <c r="U257" s="140"/>
      <c r="V257" s="140"/>
      <c r="W257" s="140"/>
    </row>
    <row r="258" spans="1:23" s="141" customFormat="1" ht="45">
      <c r="A258" s="146"/>
      <c r="B258" s="146"/>
      <c r="C258" s="146"/>
      <c r="D258" s="146"/>
      <c r="E258" s="243"/>
      <c r="F258" s="167" t="s">
        <v>525</v>
      </c>
      <c r="G258" s="203" t="s">
        <v>529</v>
      </c>
      <c r="H258" s="204" t="s">
        <v>410</v>
      </c>
      <c r="I258" s="148" t="s">
        <v>654</v>
      </c>
      <c r="J258" s="204" t="s">
        <v>177</v>
      </c>
      <c r="K258" s="217">
        <v>150000000</v>
      </c>
      <c r="L258" s="204"/>
      <c r="M258" s="204"/>
      <c r="N258" s="229" t="s">
        <v>177</v>
      </c>
      <c r="O258" s="221">
        <f t="shared" si="13"/>
        <v>1500000000</v>
      </c>
      <c r="P258" s="205"/>
      <c r="Q258" s="206"/>
      <c r="R258" s="140"/>
      <c r="S258" s="140"/>
      <c r="T258" s="140"/>
      <c r="U258" s="140"/>
      <c r="V258" s="140"/>
      <c r="W258" s="140"/>
    </row>
    <row r="259" spans="1:23" s="141" customFormat="1" ht="33.75">
      <c r="A259" s="207"/>
      <c r="B259" s="207"/>
      <c r="C259" s="207"/>
      <c r="D259" s="207"/>
      <c r="E259" s="241"/>
      <c r="F259" s="145" t="s">
        <v>526</v>
      </c>
      <c r="G259" s="147" t="s">
        <v>529</v>
      </c>
      <c r="H259" s="148" t="s">
        <v>410</v>
      </c>
      <c r="I259" s="148" t="s">
        <v>654</v>
      </c>
      <c r="J259" s="148" t="s">
        <v>177</v>
      </c>
      <c r="K259" s="160">
        <v>125000000</v>
      </c>
      <c r="L259" s="148"/>
      <c r="M259" s="148"/>
      <c r="N259" s="148" t="s">
        <v>177</v>
      </c>
      <c r="O259" s="221">
        <f t="shared" si="13"/>
        <v>1250000000</v>
      </c>
      <c r="P259" s="189"/>
      <c r="Q259" s="163"/>
      <c r="R259" s="140"/>
      <c r="S259" s="140"/>
      <c r="T259" s="140"/>
      <c r="U259" s="140"/>
      <c r="V259" s="140"/>
      <c r="W259" s="140"/>
    </row>
  </sheetData>
  <mergeCells count="100">
    <mergeCell ref="N193:N195"/>
    <mergeCell ref="E253:E254"/>
    <mergeCell ref="H253:H254"/>
    <mergeCell ref="K193:K195"/>
    <mergeCell ref="K210:K211"/>
    <mergeCell ref="F248:F249"/>
    <mergeCell ref="E248:E249"/>
    <mergeCell ref="H248:H249"/>
    <mergeCell ref="J248:J249"/>
    <mergeCell ref="K248:K249"/>
    <mergeCell ref="F253:F254"/>
    <mergeCell ref="F235:F237"/>
    <mergeCell ref="E235:E237"/>
    <mergeCell ref="H235:H237"/>
    <mergeCell ref="F193:F195"/>
    <mergeCell ref="E193:E195"/>
    <mergeCell ref="O140:O142"/>
    <mergeCell ref="L12:L13"/>
    <mergeCell ref="K12:K13"/>
    <mergeCell ref="M12:M13"/>
    <mergeCell ref="N12:N13"/>
    <mergeCell ref="O12:O13"/>
    <mergeCell ref="L140:L142"/>
    <mergeCell ref="N140:N142"/>
    <mergeCell ref="M140:M142"/>
    <mergeCell ref="L57:L58"/>
    <mergeCell ref="M64:M65"/>
    <mergeCell ref="I12:I13"/>
    <mergeCell ref="F57:F58"/>
    <mergeCell ref="G57:G58"/>
    <mergeCell ref="H57:H58"/>
    <mergeCell ref="K57:K58"/>
    <mergeCell ref="J12:J13"/>
    <mergeCell ref="F12:F13"/>
    <mergeCell ref="H12:H13"/>
    <mergeCell ref="A1:Q1"/>
    <mergeCell ref="A3:A4"/>
    <mergeCell ref="B3:C3"/>
    <mergeCell ref="E3:E4"/>
    <mergeCell ref="H3:H4"/>
    <mergeCell ref="I3:L3"/>
    <mergeCell ref="M3:M4"/>
    <mergeCell ref="N3:O3"/>
    <mergeCell ref="P3:Q4"/>
    <mergeCell ref="E12:E13"/>
    <mergeCell ref="P5:Q5"/>
    <mergeCell ref="P6:Q6"/>
    <mergeCell ref="O57:O58"/>
    <mergeCell ref="F92:H92"/>
    <mergeCell ref="E57:E58"/>
    <mergeCell ref="L9:L10"/>
    <mergeCell ref="M9:M10"/>
    <mergeCell ref="P9:P10"/>
    <mergeCell ref="N9:N10"/>
    <mergeCell ref="O9:O10"/>
    <mergeCell ref="J64:J65"/>
    <mergeCell ref="K64:K65"/>
    <mergeCell ref="L64:L65"/>
    <mergeCell ref="N64:N65"/>
    <mergeCell ref="O64:O65"/>
    <mergeCell ref="F210:F211"/>
    <mergeCell ref="F140:F142"/>
    <mergeCell ref="H140:H142"/>
    <mergeCell ref="E140:E142"/>
    <mergeCell ref="H64:H65"/>
    <mergeCell ref="G64:G65"/>
    <mergeCell ref="F64:F65"/>
    <mergeCell ref="E64:E65"/>
    <mergeCell ref="I140:I142"/>
    <mergeCell ref="Q253:Q254"/>
    <mergeCell ref="Q235:Q237"/>
    <mergeCell ref="Q248:Q249"/>
    <mergeCell ref="K235:K237"/>
    <mergeCell ref="O210:O211"/>
    <mergeCell ref="K253:K254"/>
    <mergeCell ref="O248:O249"/>
    <mergeCell ref="O253:O254"/>
    <mergeCell ref="O235:O237"/>
    <mergeCell ref="N235:N237"/>
    <mergeCell ref="K140:K142"/>
    <mergeCell ref="J140:J142"/>
    <mergeCell ref="O193:O195"/>
    <mergeCell ref="L193:L195"/>
    <mergeCell ref="M193:M195"/>
    <mergeCell ref="A223:A224"/>
    <mergeCell ref="A232:A233"/>
    <mergeCell ref="K223:K224"/>
    <mergeCell ref="K232:K233"/>
    <mergeCell ref="A6:A7"/>
    <mergeCell ref="K6:K7"/>
    <mergeCell ref="A9:A10"/>
    <mergeCell ref="B9:C10"/>
    <mergeCell ref="K9:K10"/>
    <mergeCell ref="H9:H10"/>
    <mergeCell ref="E9:E10"/>
    <mergeCell ref="F9:F10"/>
    <mergeCell ref="G9:G10"/>
    <mergeCell ref="I9:I10"/>
    <mergeCell ref="D9:D10"/>
    <mergeCell ref="J9:J10"/>
  </mergeCells>
  <printOptions horizontalCentered="1"/>
  <pageMargins left="0" right="0" top="0.25" bottom="1" header="0.3" footer="0.3"/>
  <pageSetup paperSize="258" scale="80" orientation="landscape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Rekap</vt:lpstr>
      <vt:lpstr>Verifikasi</vt:lpstr>
      <vt:lpstr>Sheet1</vt:lpstr>
      <vt:lpstr>REKAP RENJA PUPR</vt:lpstr>
      <vt:lpstr>Verifikasi!Print_Area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User</cp:lastModifiedBy>
  <cp:lastPrinted>2018-07-12T07:42:02Z</cp:lastPrinted>
  <dcterms:created xsi:type="dcterms:W3CDTF">2015-06-16T07:58:25Z</dcterms:created>
  <dcterms:modified xsi:type="dcterms:W3CDTF">2019-09-12T07:49:47Z</dcterms:modified>
</cp:coreProperties>
</file>