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0" windowWidth="10230" windowHeight="8235"/>
  </bookViews>
  <sheets>
    <sheet name="II" sheetId="10" r:id="rId1"/>
    <sheet name="Sheet1" sheetId="9" r:id="rId2"/>
  </sheets>
  <definedNames>
    <definedName name="_xlnm.Print_Area" localSheetId="0">II!$A$1:$J$72</definedName>
    <definedName name="_xlnm.Print_Titles" localSheetId="0">II!$6:$9</definedName>
  </definedNames>
  <calcPr calcId="144525" concurrentCalc="0"/>
</workbook>
</file>

<file path=xl/calcChain.xml><?xml version="1.0" encoding="utf-8"?>
<calcChain xmlns="http://schemas.openxmlformats.org/spreadsheetml/2006/main">
  <c r="J13" i="10"/>
  <c r="I59"/>
  <c r="J59" s="1"/>
  <c r="I48"/>
  <c r="J48" s="1"/>
  <c r="I40"/>
  <c r="I34"/>
  <c r="I25"/>
  <c r="I63"/>
  <c r="J63" s="1"/>
  <c r="I60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6"/>
  <c r="J46" s="1"/>
  <c r="I45"/>
  <c r="J45" s="1"/>
  <c r="I44"/>
  <c r="J44" s="1"/>
  <c r="I43"/>
  <c r="J43" s="1"/>
  <c r="I41"/>
  <c r="J41" s="1"/>
  <c r="I35"/>
  <c r="J35" s="1"/>
  <c r="I32"/>
  <c r="J32" s="1"/>
  <c r="I31"/>
  <c r="J31" s="1"/>
  <c r="I30"/>
  <c r="J30" s="1"/>
  <c r="I29"/>
  <c r="J29" s="1"/>
  <c r="I28"/>
  <c r="J28" s="1"/>
  <c r="I27"/>
  <c r="J27" s="1"/>
  <c r="H63"/>
  <c r="H62" s="1"/>
  <c r="H60"/>
  <c r="H57"/>
  <c r="H55"/>
  <c r="H52"/>
  <c r="H50"/>
  <c r="H49"/>
  <c r="H56"/>
  <c r="H54"/>
  <c r="H53"/>
  <c r="H51"/>
  <c r="H46"/>
  <c r="H45"/>
  <c r="H44"/>
  <c r="H43"/>
  <c r="H41"/>
  <c r="H35"/>
  <c r="H32"/>
  <c r="H31"/>
  <c r="H30"/>
  <c r="H29"/>
  <c r="H28"/>
  <c r="H27"/>
  <c r="G62" l="1"/>
  <c r="I62" s="1"/>
  <c r="J62" s="1"/>
  <c r="I14"/>
  <c r="J14" s="1"/>
  <c r="G10" l="1"/>
  <c r="I10" l="1"/>
  <c r="J10" s="1"/>
  <c r="H10"/>
  <c r="H23"/>
  <c r="H22"/>
  <c r="H21"/>
  <c r="H20"/>
  <c r="H19"/>
  <c r="H18"/>
  <c r="H17"/>
  <c r="H16"/>
  <c r="H15"/>
  <c r="H14"/>
  <c r="H12"/>
  <c r="H11"/>
  <c r="J34" l="1"/>
  <c r="J60" l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2"/>
  <c r="J12" s="1"/>
  <c r="I11"/>
  <c r="J11" s="1"/>
  <c r="J40" l="1"/>
  <c r="J25"/>
  <c r="H59"/>
  <c r="H48" l="1"/>
  <c r="H40"/>
  <c r="H37"/>
  <c r="H34"/>
  <c r="H25"/>
</calcChain>
</file>

<file path=xl/sharedStrings.xml><?xml version="1.0" encoding="utf-8"?>
<sst xmlns="http://schemas.openxmlformats.org/spreadsheetml/2006/main" count="185" uniqueCount="170">
  <si>
    <t>Program Pelayanan Administrasi Perkantoran</t>
  </si>
  <si>
    <t>Penyediaan jasa surat menyurat</t>
  </si>
  <si>
    <t>Penyediaan Jasa Komunikasi Sumber Daya Air dan Listrik</t>
  </si>
  <si>
    <t>Penyediaaan alat tulis kantor</t>
  </si>
  <si>
    <t>Penyedian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</si>
  <si>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</si>
  <si>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</si>
  <si>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</si>
  <si>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</si>
  <si>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</si>
  <si>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</si>
  <si>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Program Peningkatan Sarana dan Prasarana Aparatur</t>
  </si>
  <si>
    <t>Pengadaan kendaraan dinas/operasional</t>
  </si>
  <si>
    <t>Pengadaan perlengkapan gedung kantor</t>
  </si>
  <si>
    <t>Pengadaan peralatan gedung kantor</t>
  </si>
  <si>
    <t>Pemeliharaan rutin/berkala gedung kantor</t>
  </si>
  <si>
    <t>Pemeliharaan rutin/berkala kendaraan dinas/operasional</t>
  </si>
  <si>
    <t>Pemeliharaan rutin/berkala peralatan gedung kantor</t>
  </si>
  <si>
    <t>Program Peningkatan Pengembangan Sistem Pelaporan Capaian Kinerja Keuangan</t>
  </si>
  <si>
    <t>Penyusunan pelaporan keuangan semesteran</t>
  </si>
  <si>
    <t>Penyusunan pelaporan keuangan akhir tahun</t>
  </si>
  <si>
    <t>Penyusunan Renstra SKPD</t>
  </si>
  <si>
    <t>Program Peningkatan Sistem Pengawasan Internal dan Pengendalian Pelaksanaan Kebijakan KDH</t>
  </si>
  <si>
    <t>Pelaksanaan pengawasan internal secara berkala</t>
  </si>
  <si>
    <t>Penanganan kasus pengaduan di lingkungan pemerintah daerah</t>
  </si>
  <si>
    <t>Pengendalian manajamen pelaksanaan kebijakan KDH</t>
  </si>
  <si>
    <t>Penanganan kasus pada wilayah pemerintah dibawahnya</t>
  </si>
  <si>
    <t>Inventarisasi temuan pengawasan</t>
  </si>
  <si>
    <t>Tindak Lanjut Hasil Temuan Pengawasan</t>
  </si>
  <si>
    <t>Koordinasi pengawasan yang lebih komprehensif</t>
  </si>
  <si>
    <t>Evaluasi berkala temuan hasil pengawasan</t>
  </si>
  <si>
    <t>Program Peningkatan Profesionalisme Tenaga Pemerikasaan dan Aparatur Pengawas</t>
  </si>
  <si>
    <t>Pelatihan Pengembangan tenaga Pemeriksa dan aparatur pengawasan</t>
  </si>
  <si>
    <t xml:space="preserve">Program Penataan dan Penyempurnaan Kebijakan Sistem dan Prosedur </t>
  </si>
  <si>
    <t>Penyusunan kebijakan sistem dan prosedur pengawasan</t>
  </si>
  <si>
    <t>Jumlah  kendaraan dinas</t>
  </si>
  <si>
    <t>Jumlah dokumen Renstra</t>
  </si>
  <si>
    <t>Jumlah obyek yang diperiksa</t>
  </si>
  <si>
    <t>Jumlah laporan Kasus pengaduan di lingk. Pemda</t>
  </si>
  <si>
    <t>Jumlah LHM</t>
  </si>
  <si>
    <t>Jumlah kasus pd wil pem dibawahnya</t>
  </si>
  <si>
    <t>Jumlah dokumen inventarisasi</t>
  </si>
  <si>
    <t>Jumlah temuan dan penyelesaian hasil pemeriksaan yang akuntabel</t>
  </si>
  <si>
    <t>Kode Rekening</t>
  </si>
  <si>
    <t>Indikator Kinerja Program</t>
  </si>
  <si>
    <t>Program Peningkatan Disiplin Aparatur</t>
  </si>
  <si>
    <t>Pengadaan pakaian dinas beserta perlengkapannya</t>
  </si>
  <si>
    <t>Penyusunan laporan capaian kinerja dan ikhtisar realisasi SKPD</t>
  </si>
  <si>
    <t>Program Peningkatan Kapasitas Sumber Daya Aparatur</t>
  </si>
  <si>
    <t>Peningkatan kemampuan teknis aparatur</t>
  </si>
  <si>
    <t>1.20.1.20.07.06.10</t>
  </si>
  <si>
    <t>Penyusunan Renja</t>
  </si>
  <si>
    <t>Jumlah dokumen Renja</t>
  </si>
  <si>
    <t>Jumlah pemeliharaan rutin/berkala kendaraan dinas/operasional</t>
  </si>
  <si>
    <t>-</t>
  </si>
  <si>
    <t>Penyediaan jasa jaminan barang milik daerah</t>
  </si>
  <si>
    <t>Persentase tersedianya pelayanan administrasi perkantoran yang prima</t>
  </si>
  <si>
    <t>Lamanya Bulan  tersedianya sarana surat menyurat</t>
  </si>
  <si>
    <t>Lamanya Bulan tersedianya sarana komunikasi SD Air &amp; Listrik</t>
  </si>
  <si>
    <t>Jumlah kendaraan yang diasuransikan</t>
  </si>
  <si>
    <t xml:space="preserve">Lamanya Bulan tersedianya sarana ATK </t>
  </si>
  <si>
    <t>Lamanya Bulan tersedianya sarana barang cetakan &amp; penggandaan</t>
  </si>
  <si>
    <t>Lamanya Bulan tersedianya sarana komponen instalasi listrik</t>
  </si>
  <si>
    <t>Lamanya Bulan tersedianya sarana RT</t>
  </si>
  <si>
    <t>Lamanya Bulan tersedianya sarana bacaan &amp; Perpu</t>
  </si>
  <si>
    <t>Lamanya Bulan tersedianya makan minum</t>
  </si>
  <si>
    <t>Lamanya Bulan terlaksananya koordinasi &amp; konsultasi luar daerah</t>
  </si>
  <si>
    <t>Lamanya Bulan terlaksananya koordinasi &amp; konsultasi dalam daerah</t>
  </si>
  <si>
    <t>Persentase terpenuhinya Sarana dan Prasarana Aparatur yang memadai bagi pelaksanaan tupoksi</t>
  </si>
  <si>
    <t>Lamanya Bulan terlaksananya sarana &amp; prasarana perlengkapan gedung ktr</t>
  </si>
  <si>
    <t>Lamanya Bulan terlaksananya sarana &amp; prasarana peralatan gedung ktr</t>
  </si>
  <si>
    <t>Lamanya Bulan terlaksananya pemeliharaan rutin/berkala gedung ktr</t>
  </si>
  <si>
    <t>Lamanya Bulan terlaksananya pemeliharaan rutin/berkala peralatan gedung ktr</t>
  </si>
  <si>
    <t>Persentase tersedianya seragam pakaian aparatur pemeriksa</t>
  </si>
  <si>
    <t>Jumlah pakaian dinas berserta perlengkapannya</t>
  </si>
  <si>
    <t>Jumlah 1 kegiatan</t>
  </si>
  <si>
    <t>Jumlah dokumen laporan Capaian Kinerja dan Ikhtisar Realisasi Kinerja SKPD</t>
  </si>
  <si>
    <t>Jumlah dokumen laporan keuangan Semesteran</t>
  </si>
  <si>
    <t>Jumlah dokumen laporan keuangan akhir tahun</t>
  </si>
  <si>
    <t>Persentase Terpenuhinya sistem dan pengawasan internal dan pengendalian pelaksanaan KDH</t>
  </si>
  <si>
    <t>Jumlah kegiatan terlaksananya korwas yang lebih komprehensif</t>
  </si>
  <si>
    <t>Jumlah dokumen Evaluasi Berkala Temuan Hasil Pengawasan</t>
  </si>
  <si>
    <t>Jumlah kegiatan peningkatan tenaga pemeriksa dan aparat pengawas</t>
  </si>
  <si>
    <t>Jumlah dokumen kebijakan sistem dan prosedur pengawasan (jadwal PKPT)</t>
  </si>
  <si>
    <t>KOTA SERANG</t>
  </si>
  <si>
    <t>Jumlah kegiatan peningkatan kapasitas sumber daya aparatur</t>
  </si>
  <si>
    <t>Jumlah pelaporan capaian kinerja dan keuangan daerah yang andal</t>
  </si>
  <si>
    <t>Jumlah Fasilitasi peningkatan  tenaga pemeriksa dan aparat pengawas (kegiatan)</t>
  </si>
  <si>
    <t>Penyusunan RKA</t>
  </si>
  <si>
    <t>4.01.4.01.01.01.</t>
  </si>
  <si>
    <t>4.01.4.01.01.01.001</t>
  </si>
  <si>
    <t>4.01.4.01.01.01.002</t>
  </si>
  <si>
    <t>4.01.4.01.01.01.005</t>
  </si>
  <si>
    <t>4.01.4.01.01.01.008</t>
  </si>
  <si>
    <t>Penyediaan Jasa Kebersihan Kantor</t>
  </si>
  <si>
    <t>4.01.4.01.01.01.010</t>
  </si>
  <si>
    <t>4.01.4.01.01.01.011</t>
  </si>
  <si>
    <t>4.01.4.01.01.01.012</t>
  </si>
  <si>
    <t>4.01.4.01.01.01.014</t>
  </si>
  <si>
    <t>4.01.4.01.01.01.015</t>
  </si>
  <si>
    <t>4.01.4.01.01.01.017</t>
  </si>
  <si>
    <t>4.01.4.01.01.01.018</t>
  </si>
  <si>
    <t>4.01.4.01.01.01.019</t>
  </si>
  <si>
    <t>4.01.4.01.01.01.020</t>
  </si>
  <si>
    <t>Penyediaan Jasa Pengamanan Lingkungan Kantor</t>
  </si>
  <si>
    <t>Lamanya bulan terjaganya kebersihan kantor</t>
  </si>
  <si>
    <t>4.01.4.01.01.02.</t>
  </si>
  <si>
    <t>4.01.4.01.01.02.007</t>
  </si>
  <si>
    <t>4.01.4.01.01.02.005</t>
  </si>
  <si>
    <t>4.01.4.01.01.02.009</t>
  </si>
  <si>
    <t>4.01.4.01.01.02.011</t>
  </si>
  <si>
    <t>Pengadaan Rumah Dinas/Gedung Kantor</t>
  </si>
  <si>
    <t>Jumlah Sewa Gedung Kantor</t>
  </si>
  <si>
    <t>4.01.4.01.01.02.022</t>
  </si>
  <si>
    <t>4.01.4.01.01.02.024</t>
  </si>
  <si>
    <t>4.01.4.01.01.02.028</t>
  </si>
  <si>
    <t>4.01.4.01.01.03.</t>
  </si>
  <si>
    <t>4.01.4.01.01.05.</t>
  </si>
  <si>
    <t>4.01.4.01.01.06.</t>
  </si>
  <si>
    <t>4.01.4.01.01.06.001</t>
  </si>
  <si>
    <t>4.01.4.01.01.05.004</t>
  </si>
  <si>
    <t>4.01.4.01.01.06.002</t>
  </si>
  <si>
    <t>4.01.4.01.01.06.003</t>
  </si>
  <si>
    <t>4.01.4.01.01.06.004</t>
  </si>
  <si>
    <t>4.01.4.01.01.06.007</t>
  </si>
  <si>
    <t xml:space="preserve">Jumlah dokumen laporan keuangan </t>
  </si>
  <si>
    <t>4.01.01.4.01.01.20</t>
  </si>
  <si>
    <t>4.01.01.4.01.01.20.01</t>
  </si>
  <si>
    <t>4.01.01.4.01.01.20.02</t>
  </si>
  <si>
    <t>4.01.01.4.01.01.20.03</t>
  </si>
  <si>
    <t>4.01.01.4.01.01.20.04</t>
  </si>
  <si>
    <t>4.01.01.4.01.01.20.05</t>
  </si>
  <si>
    <t>4.01.01.4.01.01.20.06</t>
  </si>
  <si>
    <t>4.01.01.4.01.01.20.07</t>
  </si>
  <si>
    <t>4.01.01.4.01.01.20.08</t>
  </si>
  <si>
    <t>4.01.01.4.01.01.20.09</t>
  </si>
  <si>
    <t>Sistem Pengendalian Intern Pemerintah</t>
  </si>
  <si>
    <t>Jumlah Dokumen Kapabilitas APIP Level 2</t>
  </si>
  <si>
    <t>4.01.01.4.01.01.21</t>
  </si>
  <si>
    <t>4.01.01.4.01.01.21.01</t>
  </si>
  <si>
    <t>4.01.01.4.01.01.22</t>
  </si>
  <si>
    <t>4.01.01.4.01.01.22.01</t>
  </si>
  <si>
    <t>Lamanya Bulan terjaganya keamanan lingkungan kantor</t>
  </si>
  <si>
    <t>6 Dok</t>
  </si>
  <si>
    <t xml:space="preserve"> </t>
  </si>
  <si>
    <t>Urusan/Bidang Urusan Pemerintah daerah da Program/Kegiatan</t>
  </si>
  <si>
    <t>Target Capaian Kinerja Renstra Tahun 2014-2018 (Tahun Akhir Periode Renstra)</t>
  </si>
  <si>
    <t>Realisasi Target Hasil Program dan Keluaran Kegiatan S/d Tahun 2016</t>
  </si>
  <si>
    <t>Capaian Target Renstra s/d Triwulan II Tahun 2017</t>
  </si>
  <si>
    <t>Realisasi Kinerja Program dan Keluaran Kegiatan s/d Triwulan II Tahun 2017</t>
  </si>
  <si>
    <t>EVALUASI HASIL RENJA PERANGKAT DAERAH TAHUN 2017 SAMPAI DENGAN TRIWULAN II TAHUN 2017</t>
  </si>
  <si>
    <t>INSPEKTORAT KOTA SERANG</t>
  </si>
  <si>
    <t>Target Kinerja Renja Tahun 2017</t>
  </si>
  <si>
    <t>Realisasi Kinerja Renja</t>
  </si>
  <si>
    <t>Realisasi Tingkat Capaian Kinerja (%)</t>
  </si>
  <si>
    <t>Realisasi Target</t>
  </si>
  <si>
    <t>Realisasi Capaian Target</t>
  </si>
  <si>
    <t>8=(7/6)</t>
  </si>
  <si>
    <t>9=(5+7)</t>
  </si>
  <si>
    <t>10=(9/4)</t>
  </si>
  <si>
    <t>6 mobil, 
4 motor</t>
  </si>
  <si>
    <t>1 keg</t>
  </si>
  <si>
    <t>61 dok</t>
  </si>
  <si>
    <t>16 dok</t>
  </si>
  <si>
    <t>3 keg</t>
  </si>
  <si>
    <t>1 dok</t>
  </si>
  <si>
    <t>100%</t>
  </si>
  <si>
    <t>12 dok</t>
  </si>
  <si>
    <t>3</t>
  </si>
  <si>
    <t>0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</si>
</sst>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</font>
    <font>
      <sz val="7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164" fontId="9" fillId="0" borderId="1" xfId="4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43" fontId="9" fillId="0" borderId="1" xfId="0" applyNumberFormat="1" applyFont="1" applyFill="1" applyBorder="1" applyAlignment="1">
      <alignment horizontal="center" vertical="top" wrapText="1"/>
    </xf>
    <xf numFmtId="165" fontId="9" fillId="0" borderId="1" xfId="2" applyNumberFormat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1" fontId="5" fillId="0" borderId="1" xfId="1" applyNumberFormat="1" applyFont="1" applyFill="1" applyBorder="1" applyAlignment="1">
      <alignment vertical="top"/>
    </xf>
    <xf numFmtId="43" fontId="5" fillId="0" borderId="1" xfId="1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165" fontId="9" fillId="0" borderId="1" xfId="2" applyNumberFormat="1" applyFont="1" applyFill="1" applyBorder="1" applyAlignment="1">
      <alignment horizontal="center" vertical="top" wrapText="1"/>
    </xf>
    <xf numFmtId="43" fontId="5" fillId="0" borderId="1" xfId="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Alignment="1">
      <alignment vertical="top"/>
    </xf>
    <xf numFmtId="41" fontId="5" fillId="0" borderId="1" xfId="2" applyFont="1" applyFill="1" applyBorder="1" applyAlignment="1">
      <alignment vertical="top"/>
    </xf>
    <xf numFmtId="43" fontId="5" fillId="0" borderId="1" xfId="1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0" fontId="12" fillId="0" borderId="0" xfId="0" applyFont="1"/>
    <xf numFmtId="43" fontId="9" fillId="0" borderId="1" xfId="4" applyNumberFormat="1" applyFont="1" applyFill="1" applyBorder="1" applyAlignment="1">
      <alignment horizontal="center" vertical="top" wrapText="1"/>
    </xf>
    <xf numFmtId="43" fontId="5" fillId="0" borderId="1" xfId="3" applyNumberFormat="1" applyFont="1" applyFill="1" applyBorder="1" applyAlignment="1">
      <alignment horizontal="center" vertical="top"/>
    </xf>
    <xf numFmtId="49" fontId="5" fillId="0" borderId="1" xfId="3" applyNumberFormat="1" applyFont="1" applyFill="1" applyBorder="1" applyAlignment="1">
      <alignment horizontal="center" vertical="top"/>
    </xf>
    <xf numFmtId="9" fontId="9" fillId="0" borderId="1" xfId="4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vertical="top" wrapText="1"/>
    </xf>
    <xf numFmtId="165" fontId="7" fillId="3" borderId="1" xfId="2" applyNumberFormat="1" applyFont="1" applyFill="1" applyBorder="1" applyAlignment="1">
      <alignment horizontal="center" vertical="top" wrapText="1"/>
    </xf>
    <xf numFmtId="43" fontId="7" fillId="3" borderId="1" xfId="1" applyNumberFormat="1" applyFont="1" applyFill="1" applyBorder="1" applyAlignment="1">
      <alignment horizontal="center" vertical="top" wrapText="1"/>
    </xf>
    <xf numFmtId="4" fontId="8" fillId="3" borderId="1" xfId="1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43" fontId="7" fillId="3" borderId="1" xfId="0" applyNumberFormat="1" applyFont="1" applyFill="1" applyBorder="1" applyAlignment="1">
      <alignment horizontal="center" vertical="top" wrapText="1"/>
    </xf>
    <xf numFmtId="43" fontId="6" fillId="3" borderId="1" xfId="5" applyNumberFormat="1" applyFont="1" applyFill="1" applyBorder="1" applyAlignment="1">
      <alignment horizontal="center" vertical="top"/>
    </xf>
    <xf numFmtId="49" fontId="6" fillId="3" borderId="1" xfId="3" applyNumberFormat="1" applyFont="1" applyFill="1" applyBorder="1" applyAlignment="1">
      <alignment horizontal="center" vertical="top"/>
    </xf>
    <xf numFmtId="41" fontId="8" fillId="3" borderId="1" xfId="2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3" fontId="6" fillId="3" borderId="1" xfId="1" applyNumberFormat="1" applyFont="1" applyFill="1" applyBorder="1" applyAlignment="1">
      <alignment horizontal="center" vertical="top"/>
    </xf>
    <xf numFmtId="41" fontId="7" fillId="3" borderId="1" xfId="2" applyNumberFormat="1" applyFont="1" applyFill="1" applyBorder="1" applyAlignment="1">
      <alignment horizontal="center" vertical="top" wrapText="1"/>
    </xf>
    <xf numFmtId="43" fontId="6" fillId="3" borderId="1" xfId="1" applyNumberFormat="1" applyFont="1" applyFill="1" applyBorder="1" applyAlignment="1">
      <alignment vertical="top"/>
    </xf>
    <xf numFmtId="41" fontId="7" fillId="3" borderId="1" xfId="2" applyFont="1" applyFill="1" applyBorder="1" applyAlignment="1">
      <alignment horizontal="center" vertical="top" wrapText="1"/>
    </xf>
    <xf numFmtId="164" fontId="7" fillId="3" borderId="1" xfId="4" applyNumberFormat="1" applyFont="1" applyFill="1" applyBorder="1" applyAlignment="1">
      <alignment horizontal="left" vertical="top" wrapText="1"/>
    </xf>
    <xf numFmtId="41" fontId="6" fillId="3" borderId="1" xfId="2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5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49" fontId="5" fillId="4" borderId="1" xfId="3" applyNumberFormat="1" applyFont="1" applyFill="1" applyBorder="1" applyAlignment="1">
      <alignment horizontal="center" vertical="top" wrapText="1"/>
    </xf>
    <xf numFmtId="49" fontId="5" fillId="4" borderId="1" xfId="3" applyNumberFormat="1" applyFont="1" applyFill="1" applyBorder="1" applyAlignment="1">
      <alignment horizontal="center" vertical="top"/>
    </xf>
    <xf numFmtId="49" fontId="9" fillId="4" borderId="1" xfId="0" applyNumberFormat="1" applyFont="1" applyFill="1" applyBorder="1" applyAlignment="1">
      <alignment horizontal="center" vertical="top" wrapText="1"/>
    </xf>
    <xf numFmtId="41" fontId="5" fillId="4" borderId="1" xfId="1" applyNumberFormat="1" applyFont="1" applyFill="1" applyBorder="1" applyAlignment="1">
      <alignment horizontal="center" vertical="top"/>
    </xf>
    <xf numFmtId="41" fontId="5" fillId="4" borderId="1" xfId="2" applyFont="1" applyFill="1" applyBorder="1" applyAlignment="1">
      <alignment vertical="top"/>
    </xf>
    <xf numFmtId="43" fontId="9" fillId="4" borderId="1" xfId="0" applyNumberFormat="1" applyFont="1" applyFill="1" applyBorder="1" applyAlignment="1">
      <alignment horizontal="center" vertical="top" wrapText="1"/>
    </xf>
    <xf numFmtId="43" fontId="5" fillId="4" borderId="1" xfId="1" applyNumberFormat="1" applyFont="1" applyFill="1" applyBorder="1" applyAlignment="1">
      <alignment vertical="top"/>
    </xf>
    <xf numFmtId="43" fontId="5" fillId="4" borderId="1" xfId="1" applyNumberFormat="1" applyFont="1" applyFill="1" applyBorder="1" applyAlignment="1">
      <alignment horizontal="center" vertical="top"/>
    </xf>
    <xf numFmtId="43" fontId="5" fillId="4" borderId="1" xfId="1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Alignment="1">
      <alignment vertical="top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2" fontId="9" fillId="0" borderId="1" xfId="3" applyNumberFormat="1" applyFont="1" applyFill="1" applyBorder="1" applyAlignment="1">
      <alignment horizontal="center" vertical="top" wrapText="1"/>
    </xf>
    <xf numFmtId="2" fontId="8" fillId="3" borderId="1" xfId="1" applyNumberFormat="1" applyFont="1" applyFill="1" applyBorder="1" applyAlignment="1">
      <alignment horizontal="center" vertical="top"/>
    </xf>
    <xf numFmtId="2" fontId="6" fillId="3" borderId="1" xfId="3" applyNumberFormat="1" applyFont="1" applyFill="1" applyBorder="1" applyAlignment="1">
      <alignment horizontal="center" vertical="top"/>
    </xf>
    <xf numFmtId="2" fontId="9" fillId="0" borderId="1" xfId="4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top" wrapText="1"/>
    </xf>
    <xf numFmtId="2" fontId="5" fillId="0" borderId="1" xfId="4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/>
    </xf>
    <xf numFmtId="2" fontId="5" fillId="0" borderId="1" xfId="1" applyNumberFormat="1" applyFont="1" applyFill="1" applyBorder="1" applyAlignment="1">
      <alignment vertical="top"/>
    </xf>
    <xf numFmtId="2" fontId="6" fillId="3" borderId="1" xfId="2" applyNumberFormat="1" applyFont="1" applyFill="1" applyBorder="1" applyAlignment="1">
      <alignment vertical="top"/>
    </xf>
    <xf numFmtId="2" fontId="6" fillId="3" borderId="1" xfId="5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2" applyNumberFormat="1" applyFont="1" applyFill="1" applyBorder="1" applyAlignment="1">
      <alignment horizontal="center" vertical="top" wrapText="1"/>
    </xf>
    <xf numFmtId="2" fontId="7" fillId="3" borderId="1" xfId="4" applyNumberFormat="1" applyFont="1" applyFill="1" applyBorder="1" applyAlignment="1">
      <alignment horizontal="center" vertical="top" wrapText="1"/>
    </xf>
    <xf numFmtId="41" fontId="5" fillId="0" borderId="1" xfId="1" applyNumberFormat="1" applyFont="1" applyFill="1" applyBorder="1" applyAlignment="1">
      <alignment horizontal="center" vertical="top"/>
    </xf>
    <xf numFmtId="2" fontId="5" fillId="4" borderId="1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6">
    <cellStyle name="Comma" xfId="1" builtinId="3"/>
    <cellStyle name="Comma [0]" xfId="2" builtinId="6"/>
    <cellStyle name="Comma [0] 2" xfId="3"/>
    <cellStyle name="Normal" xfId="0" builtinId="0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topLeftCell="A46" zoomScale="115" zoomScaleNormal="135" zoomScaleSheetLayoutView="115" workbookViewId="0">
      <selection activeCell="D50" sqref="D50"/>
    </sheetView>
  </sheetViews>
  <sheetFormatPr defaultRowHeight="15"/>
  <cols>
    <col min="1" max="1" width="13" customWidth="1"/>
    <col min="2" max="2" width="12.5703125" customWidth="1"/>
    <col min="3" max="3" width="12.28515625" customWidth="1"/>
    <col min="4" max="4" width="10" customWidth="1"/>
    <col min="5" max="5" width="9.5703125" customWidth="1"/>
    <col min="6" max="6" width="9.28515625" customWidth="1"/>
    <col min="7" max="7" width="19" customWidth="1"/>
    <col min="8" max="9" width="15.85546875" customWidth="1"/>
    <col min="10" max="10" width="18.28515625" customWidth="1"/>
  </cols>
  <sheetData>
    <row r="1" spans="1:11" s="4" customFormat="1" ht="13.5" hidden="1" customHeight="1">
      <c r="B1" s="5"/>
      <c r="C1" s="5"/>
      <c r="D1" s="5"/>
      <c r="E1" s="5"/>
      <c r="F1" s="5"/>
      <c r="G1" s="5"/>
      <c r="H1" s="5"/>
      <c r="I1" s="5"/>
      <c r="J1" s="5"/>
    </row>
    <row r="2" spans="1:11" s="4" customFormat="1" ht="13.5" hidden="1" customHeight="1">
      <c r="B2" s="6"/>
      <c r="C2" s="6"/>
      <c r="D2" s="6"/>
      <c r="E2" s="6"/>
      <c r="F2" s="6"/>
      <c r="G2" s="6"/>
      <c r="H2" s="6"/>
      <c r="I2" s="6"/>
      <c r="J2" s="6"/>
    </row>
    <row r="3" spans="1:11" ht="15.75">
      <c r="A3" s="91" t="s">
        <v>150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ht="13.5" customHeight="1">
      <c r="A4" s="92" t="s">
        <v>84</v>
      </c>
      <c r="B4" s="92"/>
      <c r="C4" s="92"/>
      <c r="D4" s="92"/>
      <c r="E4" s="92"/>
      <c r="F4" s="92"/>
      <c r="G4" s="92"/>
      <c r="H4" s="92"/>
      <c r="I4" s="92"/>
      <c r="J4" s="92"/>
    </row>
    <row r="5" spans="1:11" ht="24" customHeight="1">
      <c r="A5" s="27" t="s">
        <v>151</v>
      </c>
    </row>
    <row r="6" spans="1:11" s="32" customFormat="1" ht="59.25" customHeight="1">
      <c r="A6" s="93" t="s">
        <v>43</v>
      </c>
      <c r="B6" s="94" t="s">
        <v>145</v>
      </c>
      <c r="C6" s="94" t="s">
        <v>44</v>
      </c>
      <c r="D6" s="95" t="s">
        <v>146</v>
      </c>
      <c r="E6" s="95" t="s">
        <v>147</v>
      </c>
      <c r="F6" s="95" t="s">
        <v>152</v>
      </c>
      <c r="G6" s="94" t="s">
        <v>149</v>
      </c>
      <c r="H6" s="94"/>
      <c r="I6" s="97" t="s">
        <v>148</v>
      </c>
      <c r="J6" s="98"/>
    </row>
    <row r="7" spans="1:11" s="32" customFormat="1" ht="18">
      <c r="A7" s="93"/>
      <c r="B7" s="94"/>
      <c r="C7" s="94"/>
      <c r="D7" s="96"/>
      <c r="E7" s="96"/>
      <c r="F7" s="96"/>
      <c r="G7" s="33" t="s">
        <v>153</v>
      </c>
      <c r="H7" s="33" t="s">
        <v>154</v>
      </c>
      <c r="I7" s="33" t="s">
        <v>155</v>
      </c>
      <c r="J7" s="33" t="s">
        <v>156</v>
      </c>
    </row>
    <row r="8" spans="1:11" s="2" customFormat="1" ht="9" customHeight="1">
      <c r="A8" s="86">
        <v>1</v>
      </c>
      <c r="B8" s="86">
        <v>2</v>
      </c>
      <c r="C8" s="86">
        <v>3</v>
      </c>
      <c r="D8" s="89">
        <v>4</v>
      </c>
      <c r="E8" s="87">
        <v>5</v>
      </c>
      <c r="F8" s="87">
        <v>6</v>
      </c>
      <c r="G8" s="86">
        <v>7</v>
      </c>
      <c r="H8" s="86" t="s">
        <v>157</v>
      </c>
      <c r="I8" s="86" t="s">
        <v>158</v>
      </c>
      <c r="J8" s="89" t="s">
        <v>159</v>
      </c>
    </row>
    <row r="9" spans="1:11" s="1" customFormat="1" ht="2.25" customHeight="1">
      <c r="A9" s="86"/>
      <c r="B9" s="86"/>
      <c r="C9" s="86"/>
      <c r="D9" s="90"/>
      <c r="E9" s="88"/>
      <c r="F9" s="88"/>
      <c r="G9" s="86"/>
      <c r="H9" s="86"/>
      <c r="I9" s="86"/>
      <c r="J9" s="90"/>
    </row>
    <row r="10" spans="1:11" s="42" customFormat="1" ht="28.5" customHeight="1">
      <c r="A10" s="35" t="s">
        <v>89</v>
      </c>
      <c r="B10" s="36" t="s">
        <v>0</v>
      </c>
      <c r="C10" s="37" t="s">
        <v>56</v>
      </c>
      <c r="D10" s="38">
        <v>100</v>
      </c>
      <c r="E10" s="72">
        <v>57.14</v>
      </c>
      <c r="F10" s="39">
        <v>100</v>
      </c>
      <c r="G10" s="71">
        <f xml:space="preserve"> (G11+G12+G14+G15+G16+G17+G18+G19+G20+G21+G22+G23)/(F11+F12+F13+F14+F15+F16+F17+F18+F19+F20+F21+F22+F23)*F10</f>
        <v>43.292682926829265</v>
      </c>
      <c r="H10" s="40">
        <f>G10/F10*100</f>
        <v>43.292682926829265</v>
      </c>
      <c r="I10" s="71">
        <f>E10+G10/100</f>
        <v>57.57292682926829</v>
      </c>
      <c r="J10" s="77">
        <f>I10/D10*100</f>
        <v>57.57292682926829</v>
      </c>
      <c r="K10" s="67"/>
    </row>
    <row r="11" spans="1:11" s="19" customFormat="1" ht="27">
      <c r="A11" s="11" t="s">
        <v>90</v>
      </c>
      <c r="B11" s="12" t="s">
        <v>1</v>
      </c>
      <c r="C11" s="8" t="s">
        <v>57</v>
      </c>
      <c r="D11" s="70">
        <v>60</v>
      </c>
      <c r="E11" s="69">
        <v>36</v>
      </c>
      <c r="F11" s="69">
        <v>12</v>
      </c>
      <c r="G11" s="68">
        <v>6</v>
      </c>
      <c r="H11" s="18">
        <f>G11/F11*100</f>
        <v>50</v>
      </c>
      <c r="I11" s="26">
        <f>E11+G11</f>
        <v>42</v>
      </c>
      <c r="J11" s="74">
        <f>I11/D11</f>
        <v>0.7</v>
      </c>
    </row>
    <row r="12" spans="1:11" s="19" customFormat="1" ht="28.5" customHeight="1">
      <c r="A12" s="11" t="s">
        <v>91</v>
      </c>
      <c r="B12" s="12" t="s">
        <v>2</v>
      </c>
      <c r="C12" s="8" t="s">
        <v>58</v>
      </c>
      <c r="D12" s="70">
        <v>60</v>
      </c>
      <c r="E12" s="69">
        <v>36</v>
      </c>
      <c r="F12" s="69">
        <v>12</v>
      </c>
      <c r="G12" s="68">
        <v>6</v>
      </c>
      <c r="H12" s="18">
        <f t="shared" ref="H12:H23" si="0">G12/F12*100</f>
        <v>50</v>
      </c>
      <c r="I12" s="26">
        <f t="shared" ref="I12:I23" si="1">E12+G12</f>
        <v>42</v>
      </c>
      <c r="J12" s="74">
        <f t="shared" ref="J12:J23" si="2">I12/D12</f>
        <v>0.7</v>
      </c>
    </row>
    <row r="13" spans="1:11" s="19" customFormat="1" ht="18.75" customHeight="1">
      <c r="A13" s="11" t="s">
        <v>92</v>
      </c>
      <c r="B13" s="12" t="s">
        <v>55</v>
      </c>
      <c r="C13" s="8" t="s">
        <v>59</v>
      </c>
      <c r="D13" s="70">
        <v>21</v>
      </c>
      <c r="E13" s="70">
        <v>21</v>
      </c>
      <c r="F13" s="70">
        <v>21</v>
      </c>
      <c r="G13" s="21">
        <v>0</v>
      </c>
      <c r="H13" s="18">
        <v>0</v>
      </c>
      <c r="I13" s="26">
        <v>0</v>
      </c>
      <c r="J13" s="74">
        <f t="shared" si="2"/>
        <v>0</v>
      </c>
    </row>
    <row r="14" spans="1:11" s="19" customFormat="1" ht="18.75" customHeight="1">
      <c r="A14" s="11" t="s">
        <v>93</v>
      </c>
      <c r="B14" s="12" t="s">
        <v>94</v>
      </c>
      <c r="C14" s="8" t="s">
        <v>105</v>
      </c>
      <c r="D14" s="70">
        <v>24</v>
      </c>
      <c r="E14" s="69">
        <v>36</v>
      </c>
      <c r="F14" s="69">
        <v>12</v>
      </c>
      <c r="G14" s="68">
        <v>6</v>
      </c>
      <c r="H14" s="18">
        <f t="shared" si="0"/>
        <v>50</v>
      </c>
      <c r="I14" s="26">
        <f>E14+G14</f>
        <v>42</v>
      </c>
      <c r="J14" s="74">
        <f t="shared" si="2"/>
        <v>1.75</v>
      </c>
    </row>
    <row r="15" spans="1:11" s="19" customFormat="1" ht="27">
      <c r="A15" s="11" t="s">
        <v>95</v>
      </c>
      <c r="B15" s="12" t="s">
        <v>3</v>
      </c>
      <c r="C15" s="8" t="s">
        <v>60</v>
      </c>
      <c r="D15" s="70">
        <v>60</v>
      </c>
      <c r="E15" s="69">
        <v>36</v>
      </c>
      <c r="F15" s="69">
        <v>12</v>
      </c>
      <c r="G15" s="68">
        <v>6</v>
      </c>
      <c r="H15" s="18">
        <f t="shared" si="0"/>
        <v>50</v>
      </c>
      <c r="I15" s="26">
        <f t="shared" si="1"/>
        <v>42</v>
      </c>
      <c r="J15" s="74">
        <f t="shared" si="2"/>
        <v>0.7</v>
      </c>
    </row>
    <row r="16" spans="1:11" s="19" customFormat="1" ht="36">
      <c r="A16" s="11" t="s">
        <v>96</v>
      </c>
      <c r="B16" s="12" t="s">
        <v>4</v>
      </c>
      <c r="C16" s="8" t="s">
        <v>61</v>
      </c>
      <c r="D16" s="70">
        <v>60</v>
      </c>
      <c r="E16" s="69">
        <v>36</v>
      </c>
      <c r="F16" s="69">
        <v>12</v>
      </c>
      <c r="G16" s="68">
        <v>6</v>
      </c>
      <c r="H16" s="18">
        <f t="shared" si="0"/>
        <v>50</v>
      </c>
      <c r="I16" s="26">
        <f t="shared" si="1"/>
        <v>42</v>
      </c>
      <c r="J16" s="74">
        <f t="shared" si="2"/>
        <v>0.7</v>
      </c>
    </row>
    <row r="17" spans="1:11" s="19" customFormat="1" ht="36">
      <c r="A17" s="11" t="s">
        <v>97</v>
      </c>
      <c r="B17" s="12" t="s">
        <v>5</v>
      </c>
      <c r="C17" s="8" t="s">
        <v>62</v>
      </c>
      <c r="D17" s="70">
        <v>60</v>
      </c>
      <c r="E17" s="69">
        <v>36</v>
      </c>
      <c r="F17" s="69">
        <v>12</v>
      </c>
      <c r="G17" s="68">
        <v>6</v>
      </c>
      <c r="H17" s="18">
        <f t="shared" si="0"/>
        <v>50</v>
      </c>
      <c r="I17" s="26">
        <f t="shared" si="1"/>
        <v>42</v>
      </c>
      <c r="J17" s="74">
        <f t="shared" si="2"/>
        <v>0.7</v>
      </c>
    </row>
    <row r="18" spans="1:11" s="19" customFormat="1" ht="18">
      <c r="A18" s="11" t="s">
        <v>98</v>
      </c>
      <c r="B18" s="12" t="s">
        <v>6</v>
      </c>
      <c r="C18" s="8" t="s">
        <v>63</v>
      </c>
      <c r="D18" s="70">
        <v>60</v>
      </c>
      <c r="E18" s="69">
        <v>36</v>
      </c>
      <c r="F18" s="69">
        <v>12</v>
      </c>
      <c r="G18" s="68">
        <v>6</v>
      </c>
      <c r="H18" s="18">
        <f t="shared" si="0"/>
        <v>50</v>
      </c>
      <c r="I18" s="26">
        <f t="shared" si="1"/>
        <v>42</v>
      </c>
      <c r="J18" s="74">
        <f t="shared" si="2"/>
        <v>0.7</v>
      </c>
    </row>
    <row r="19" spans="1:11" s="19" customFormat="1" ht="27">
      <c r="A19" s="11" t="s">
        <v>99</v>
      </c>
      <c r="B19" s="12" t="s">
        <v>7</v>
      </c>
      <c r="C19" s="8" t="s">
        <v>64</v>
      </c>
      <c r="D19" s="70">
        <v>60</v>
      </c>
      <c r="E19" s="69">
        <v>36</v>
      </c>
      <c r="F19" s="69">
        <v>12</v>
      </c>
      <c r="G19" s="68">
        <v>6</v>
      </c>
      <c r="H19" s="18">
        <f t="shared" si="0"/>
        <v>50</v>
      </c>
      <c r="I19" s="26">
        <f t="shared" si="1"/>
        <v>42</v>
      </c>
      <c r="J19" s="74">
        <f t="shared" si="2"/>
        <v>0.7</v>
      </c>
    </row>
    <row r="20" spans="1:11" s="19" customFormat="1" ht="27">
      <c r="A20" s="11" t="s">
        <v>100</v>
      </c>
      <c r="B20" s="12" t="s">
        <v>8</v>
      </c>
      <c r="C20" s="8" t="s">
        <v>65</v>
      </c>
      <c r="D20" s="70">
        <v>55</v>
      </c>
      <c r="E20" s="69">
        <v>33</v>
      </c>
      <c r="F20" s="69">
        <v>11</v>
      </c>
      <c r="G20" s="68">
        <v>5</v>
      </c>
      <c r="H20" s="18">
        <f t="shared" si="0"/>
        <v>45.454545454545453</v>
      </c>
      <c r="I20" s="26">
        <f t="shared" si="1"/>
        <v>38</v>
      </c>
      <c r="J20" s="74">
        <f t="shared" si="2"/>
        <v>0.69090909090909092</v>
      </c>
    </row>
    <row r="21" spans="1:11" s="19" customFormat="1" ht="45">
      <c r="A21" s="11" t="s">
        <v>101</v>
      </c>
      <c r="B21" s="12" t="s">
        <v>9</v>
      </c>
      <c r="C21" s="8" t="s">
        <v>66</v>
      </c>
      <c r="D21" s="70">
        <v>60</v>
      </c>
      <c r="E21" s="69">
        <v>36</v>
      </c>
      <c r="F21" s="69">
        <v>12</v>
      </c>
      <c r="G21" s="68">
        <v>6</v>
      </c>
      <c r="H21" s="18">
        <f t="shared" si="0"/>
        <v>50</v>
      </c>
      <c r="I21" s="26">
        <f t="shared" si="1"/>
        <v>42</v>
      </c>
      <c r="J21" s="74">
        <f t="shared" si="2"/>
        <v>0.7</v>
      </c>
    </row>
    <row r="22" spans="1:11" s="19" customFormat="1" ht="45">
      <c r="A22" s="11" t="s">
        <v>102</v>
      </c>
      <c r="B22" s="12" t="s">
        <v>10</v>
      </c>
      <c r="C22" s="8" t="s">
        <v>67</v>
      </c>
      <c r="D22" s="70">
        <v>60</v>
      </c>
      <c r="E22" s="69">
        <v>36</v>
      </c>
      <c r="F22" s="69">
        <v>12</v>
      </c>
      <c r="G22" s="68">
        <v>6</v>
      </c>
      <c r="H22" s="18">
        <f t="shared" si="0"/>
        <v>50</v>
      </c>
      <c r="I22" s="26">
        <f t="shared" si="1"/>
        <v>42</v>
      </c>
      <c r="J22" s="74">
        <f t="shared" si="2"/>
        <v>0.7</v>
      </c>
    </row>
    <row r="23" spans="1:11" s="19" customFormat="1" ht="27">
      <c r="A23" s="11" t="s">
        <v>103</v>
      </c>
      <c r="B23" s="12" t="s">
        <v>104</v>
      </c>
      <c r="C23" s="8" t="s">
        <v>142</v>
      </c>
      <c r="D23" s="70">
        <v>24</v>
      </c>
      <c r="E23" s="29">
        <v>0</v>
      </c>
      <c r="F23" s="69">
        <v>12</v>
      </c>
      <c r="G23" s="68">
        <v>6</v>
      </c>
      <c r="H23" s="18">
        <f t="shared" si="0"/>
        <v>50</v>
      </c>
      <c r="I23" s="26">
        <f t="shared" si="1"/>
        <v>6</v>
      </c>
      <c r="J23" s="74">
        <f t="shared" si="2"/>
        <v>0.25</v>
      </c>
    </row>
    <row r="24" spans="1:11" s="19" customFormat="1" ht="12">
      <c r="A24" s="3"/>
      <c r="B24" s="12"/>
      <c r="C24" s="8"/>
      <c r="D24" s="14"/>
      <c r="E24" s="30"/>
      <c r="F24" s="15"/>
      <c r="G24" s="26"/>
      <c r="H24" s="24"/>
      <c r="I24" s="26"/>
      <c r="J24" s="74"/>
    </row>
    <row r="25" spans="1:11" s="42" customFormat="1" ht="36.75" customHeight="1">
      <c r="A25" s="35" t="s">
        <v>106</v>
      </c>
      <c r="B25" s="36" t="s">
        <v>11</v>
      </c>
      <c r="C25" s="36" t="s">
        <v>68</v>
      </c>
      <c r="D25" s="43">
        <v>100</v>
      </c>
      <c r="E25" s="44">
        <v>84.84</v>
      </c>
      <c r="F25" s="45" t="s">
        <v>166</v>
      </c>
      <c r="G25" s="41">
        <v>19.84</v>
      </c>
      <c r="H25" s="46">
        <f>SUM(H26:H32)</f>
        <v>161.9047619047619</v>
      </c>
      <c r="I25" s="71">
        <f>E25+G25/100</f>
        <v>85.03840000000001</v>
      </c>
      <c r="J25" s="77">
        <f>J27+J28+J29+J30+J31+J32/273*100</f>
        <v>3.68021978021978</v>
      </c>
    </row>
    <row r="26" spans="1:11" s="34" customFormat="1" ht="29.25" customHeight="1">
      <c r="A26" s="55" t="s">
        <v>108</v>
      </c>
      <c r="B26" s="56" t="s">
        <v>12</v>
      </c>
      <c r="C26" s="57" t="s">
        <v>35</v>
      </c>
      <c r="D26" s="58" t="s">
        <v>160</v>
      </c>
      <c r="E26" s="59" t="s">
        <v>54</v>
      </c>
      <c r="F26" s="60" t="s">
        <v>54</v>
      </c>
      <c r="G26" s="61">
        <v>0</v>
      </c>
      <c r="H26" s="62">
        <v>0</v>
      </c>
      <c r="I26" s="61">
        <v>0</v>
      </c>
      <c r="J26" s="85">
        <v>0</v>
      </c>
      <c r="K26" s="34" t="s">
        <v>144</v>
      </c>
    </row>
    <row r="27" spans="1:11" s="19" customFormat="1" ht="45">
      <c r="A27" s="11" t="s">
        <v>107</v>
      </c>
      <c r="B27" s="12" t="s">
        <v>13</v>
      </c>
      <c r="C27" s="8" t="s">
        <v>69</v>
      </c>
      <c r="D27" s="70">
        <v>60</v>
      </c>
      <c r="E27" s="69">
        <v>36</v>
      </c>
      <c r="F27" s="69">
        <v>12</v>
      </c>
      <c r="G27" s="74">
        <v>0</v>
      </c>
      <c r="H27" s="18">
        <f t="shared" ref="H27:H32" si="3">G27/F27*100</f>
        <v>0</v>
      </c>
      <c r="I27" s="26">
        <f t="shared" ref="I27:I32" si="4">E27+G27</f>
        <v>36</v>
      </c>
      <c r="J27" s="74">
        <f t="shared" ref="J27:J32" si="5">I27/D27</f>
        <v>0.6</v>
      </c>
    </row>
    <row r="28" spans="1:11" s="19" customFormat="1" ht="36">
      <c r="A28" s="11" t="s">
        <v>109</v>
      </c>
      <c r="B28" s="12" t="s">
        <v>14</v>
      </c>
      <c r="C28" s="8" t="s">
        <v>70</v>
      </c>
      <c r="D28" s="70">
        <v>60</v>
      </c>
      <c r="E28" s="69">
        <v>36</v>
      </c>
      <c r="F28" s="69">
        <v>12</v>
      </c>
      <c r="G28" s="74">
        <v>0</v>
      </c>
      <c r="H28" s="18">
        <f t="shared" si="3"/>
        <v>0</v>
      </c>
      <c r="I28" s="26">
        <f t="shared" si="4"/>
        <v>36</v>
      </c>
      <c r="J28" s="74">
        <f t="shared" si="5"/>
        <v>0.6</v>
      </c>
    </row>
    <row r="29" spans="1:11" s="19" customFormat="1" ht="18">
      <c r="A29" s="11" t="s">
        <v>110</v>
      </c>
      <c r="B29" s="12" t="s">
        <v>111</v>
      </c>
      <c r="C29" s="8" t="s">
        <v>112</v>
      </c>
      <c r="D29" s="70">
        <v>2</v>
      </c>
      <c r="E29" s="21">
        <v>0</v>
      </c>
      <c r="F29" s="69">
        <v>12</v>
      </c>
      <c r="G29" s="74">
        <v>0</v>
      </c>
      <c r="H29" s="18">
        <f t="shared" si="3"/>
        <v>0</v>
      </c>
      <c r="I29" s="26">
        <f t="shared" si="4"/>
        <v>0</v>
      </c>
      <c r="J29" s="74">
        <f t="shared" si="5"/>
        <v>0</v>
      </c>
    </row>
    <row r="30" spans="1:11" s="19" customFormat="1" ht="39.75" customHeight="1">
      <c r="A30" s="11" t="s">
        <v>113</v>
      </c>
      <c r="B30" s="12" t="s">
        <v>15</v>
      </c>
      <c r="C30" s="8" t="s">
        <v>71</v>
      </c>
      <c r="D30" s="70">
        <v>60</v>
      </c>
      <c r="E30" s="69">
        <v>36</v>
      </c>
      <c r="F30" s="69">
        <v>12</v>
      </c>
      <c r="G30" s="74">
        <v>6</v>
      </c>
      <c r="H30" s="18">
        <f t="shared" si="3"/>
        <v>50</v>
      </c>
      <c r="I30" s="26">
        <f t="shared" si="4"/>
        <v>42</v>
      </c>
      <c r="J30" s="74">
        <f t="shared" si="5"/>
        <v>0.7</v>
      </c>
    </row>
    <row r="31" spans="1:11" s="19" customFormat="1" ht="28.5" customHeight="1">
      <c r="A31" s="11" t="s">
        <v>114</v>
      </c>
      <c r="B31" s="12" t="s">
        <v>16</v>
      </c>
      <c r="C31" s="8" t="s">
        <v>53</v>
      </c>
      <c r="D31" s="70">
        <v>21</v>
      </c>
      <c r="E31" s="69">
        <v>19</v>
      </c>
      <c r="F31" s="69">
        <v>21</v>
      </c>
      <c r="G31" s="74">
        <v>13</v>
      </c>
      <c r="H31" s="18">
        <f t="shared" si="3"/>
        <v>61.904761904761905</v>
      </c>
      <c r="I31" s="26">
        <f t="shared" si="4"/>
        <v>32</v>
      </c>
      <c r="J31" s="74">
        <f t="shared" si="5"/>
        <v>1.5238095238095237</v>
      </c>
    </row>
    <row r="32" spans="1:11" s="19" customFormat="1" ht="37.5" customHeight="1">
      <c r="A32" s="11" t="s">
        <v>115</v>
      </c>
      <c r="B32" s="12" t="s">
        <v>17</v>
      </c>
      <c r="C32" s="8" t="s">
        <v>72</v>
      </c>
      <c r="D32" s="70">
        <v>60</v>
      </c>
      <c r="E32" s="69">
        <v>36</v>
      </c>
      <c r="F32" s="69">
        <v>12</v>
      </c>
      <c r="G32" s="74">
        <v>6</v>
      </c>
      <c r="H32" s="18">
        <f t="shared" si="3"/>
        <v>50</v>
      </c>
      <c r="I32" s="26">
        <f t="shared" si="4"/>
        <v>42</v>
      </c>
      <c r="J32" s="74">
        <f t="shared" si="5"/>
        <v>0.7</v>
      </c>
    </row>
    <row r="33" spans="1:10" s="19" customFormat="1" ht="12">
      <c r="A33" s="3"/>
      <c r="B33" s="12"/>
      <c r="C33" s="8"/>
      <c r="D33" s="14"/>
      <c r="E33" s="7"/>
      <c r="F33" s="20"/>
      <c r="G33" s="26"/>
      <c r="H33" s="17"/>
      <c r="I33" s="26"/>
      <c r="J33" s="74"/>
    </row>
    <row r="34" spans="1:10" s="42" customFormat="1" ht="36">
      <c r="A34" s="35" t="s">
        <v>116</v>
      </c>
      <c r="B34" s="36" t="s">
        <v>45</v>
      </c>
      <c r="C34" s="37" t="s">
        <v>73</v>
      </c>
      <c r="D34" s="43">
        <v>100</v>
      </c>
      <c r="E34" s="80">
        <v>70</v>
      </c>
      <c r="F34" s="47" t="s">
        <v>166</v>
      </c>
      <c r="G34" s="48">
        <v>50</v>
      </c>
      <c r="H34" s="49">
        <f>SUM(H35)</f>
        <v>0</v>
      </c>
      <c r="I34" s="71">
        <f>E34+G34/100</f>
        <v>70.5</v>
      </c>
      <c r="J34" s="77">
        <f>J35/195*100</f>
        <v>0.65268065268065267</v>
      </c>
    </row>
    <row r="35" spans="1:10" s="19" customFormat="1" ht="71.25" customHeight="1">
      <c r="A35" s="11" t="s">
        <v>116</v>
      </c>
      <c r="B35" s="12" t="s">
        <v>46</v>
      </c>
      <c r="C35" s="8" t="s">
        <v>74</v>
      </c>
      <c r="D35" s="70">
        <v>55</v>
      </c>
      <c r="E35" s="69">
        <v>70</v>
      </c>
      <c r="F35" s="69">
        <v>55</v>
      </c>
      <c r="G35" s="74">
        <v>0</v>
      </c>
      <c r="H35" s="18">
        <f t="shared" ref="H35" si="6">G35/F35*100</f>
        <v>0</v>
      </c>
      <c r="I35" s="26">
        <f t="shared" ref="I35" si="7">E35+G35</f>
        <v>70</v>
      </c>
      <c r="J35" s="74">
        <f t="shared" ref="J35" si="8">I35/D35</f>
        <v>1.2727272727272727</v>
      </c>
    </row>
    <row r="36" spans="1:10" s="19" customFormat="1" ht="12">
      <c r="A36" s="3"/>
      <c r="B36" s="12"/>
      <c r="C36" s="8"/>
      <c r="D36" s="14"/>
      <c r="E36" s="7"/>
      <c r="F36" s="20"/>
      <c r="G36" s="25"/>
      <c r="H36" s="17"/>
      <c r="I36" s="25"/>
      <c r="J36" s="74"/>
    </row>
    <row r="37" spans="1:10" s="42" customFormat="1" ht="36">
      <c r="A37" s="35" t="s">
        <v>117</v>
      </c>
      <c r="B37" s="36" t="s">
        <v>48</v>
      </c>
      <c r="C37" s="37" t="s">
        <v>85</v>
      </c>
      <c r="D37" s="43" t="s">
        <v>161</v>
      </c>
      <c r="E37" s="47" t="s">
        <v>54</v>
      </c>
      <c r="F37" s="50">
        <v>0</v>
      </c>
      <c r="G37" s="48" t="s">
        <v>54</v>
      </c>
      <c r="H37" s="49">
        <f>SUM(H38)</f>
        <v>0</v>
      </c>
      <c r="I37" s="48" t="s">
        <v>54</v>
      </c>
      <c r="J37" s="77">
        <v>0</v>
      </c>
    </row>
    <row r="38" spans="1:10" s="34" customFormat="1" ht="27">
      <c r="A38" s="55" t="s">
        <v>120</v>
      </c>
      <c r="B38" s="56" t="s">
        <v>49</v>
      </c>
      <c r="C38" s="57" t="s">
        <v>75</v>
      </c>
      <c r="D38" s="63" t="s">
        <v>161</v>
      </c>
      <c r="E38" s="60" t="s">
        <v>54</v>
      </c>
      <c r="F38" s="64" t="s">
        <v>54</v>
      </c>
      <c r="G38" s="65" t="s">
        <v>54</v>
      </c>
      <c r="H38" s="62">
        <v>0</v>
      </c>
      <c r="I38" s="65" t="s">
        <v>54</v>
      </c>
      <c r="J38" s="85">
        <v>0</v>
      </c>
    </row>
    <row r="39" spans="1:10" s="19" customFormat="1" ht="12">
      <c r="A39" s="3"/>
      <c r="B39" s="12"/>
      <c r="C39" s="8"/>
      <c r="D39" s="14"/>
      <c r="E39" s="7"/>
      <c r="F39" s="20"/>
      <c r="G39" s="25"/>
      <c r="H39" s="24"/>
      <c r="I39" s="25"/>
      <c r="J39" s="74"/>
    </row>
    <row r="40" spans="1:10" s="42" customFormat="1" ht="55.5" customHeight="1">
      <c r="A40" s="35" t="s">
        <v>118</v>
      </c>
      <c r="B40" s="36" t="s">
        <v>18</v>
      </c>
      <c r="C40" s="37" t="s">
        <v>86</v>
      </c>
      <c r="D40" s="43" t="s">
        <v>162</v>
      </c>
      <c r="E40" s="81">
        <v>13</v>
      </c>
      <c r="F40" s="47" t="s">
        <v>167</v>
      </c>
      <c r="G40" s="77">
        <v>6</v>
      </c>
      <c r="H40" s="51">
        <f>SUM(H41:H46)</f>
        <v>333.33333333333331</v>
      </c>
      <c r="I40" s="77">
        <f>E40+G40/100</f>
        <v>13.06</v>
      </c>
      <c r="J40" s="77">
        <f>J41+J43+J44+J45+J46/61*100</f>
        <v>2.0478142076502732</v>
      </c>
    </row>
    <row r="41" spans="1:10" s="22" customFormat="1" ht="39" customHeight="1">
      <c r="A41" s="11" t="s">
        <v>119</v>
      </c>
      <c r="B41" s="12" t="s">
        <v>47</v>
      </c>
      <c r="C41" s="8" t="s">
        <v>76</v>
      </c>
      <c r="D41" s="14">
        <v>7</v>
      </c>
      <c r="E41" s="14">
        <v>2</v>
      </c>
      <c r="F41" s="14">
        <v>1</v>
      </c>
      <c r="G41" s="68">
        <v>1</v>
      </c>
      <c r="H41" s="18">
        <f>G41/F41*100</f>
        <v>100</v>
      </c>
      <c r="I41" s="26">
        <f t="shared" ref="I41" si="9">E41+G41</f>
        <v>3</v>
      </c>
      <c r="J41" s="74">
        <f t="shared" ref="J41" si="10">I41/D41</f>
        <v>0.42857142857142855</v>
      </c>
    </row>
    <row r="42" spans="1:10" s="34" customFormat="1" ht="51" customHeight="1">
      <c r="A42" s="55" t="s">
        <v>121</v>
      </c>
      <c r="B42" s="56" t="s">
        <v>19</v>
      </c>
      <c r="C42" s="57" t="s">
        <v>77</v>
      </c>
      <c r="D42" s="63" t="s">
        <v>163</v>
      </c>
      <c r="E42" s="60" t="s">
        <v>143</v>
      </c>
      <c r="F42" s="60" t="s">
        <v>54</v>
      </c>
      <c r="G42" s="66" t="s">
        <v>54</v>
      </c>
      <c r="H42" s="62">
        <v>0</v>
      </c>
      <c r="I42" s="66" t="s">
        <v>54</v>
      </c>
      <c r="J42" s="85">
        <v>0</v>
      </c>
    </row>
    <row r="43" spans="1:10" s="19" customFormat="1" ht="92.25" customHeight="1">
      <c r="A43" s="11" t="s">
        <v>123</v>
      </c>
      <c r="B43" s="12" t="s">
        <v>20</v>
      </c>
      <c r="C43" s="8" t="s">
        <v>78</v>
      </c>
      <c r="D43" s="14">
        <v>20</v>
      </c>
      <c r="E43" s="14">
        <v>3</v>
      </c>
      <c r="F43" s="14">
        <v>6</v>
      </c>
      <c r="G43" s="68">
        <v>2</v>
      </c>
      <c r="H43" s="18">
        <f t="shared" ref="H43:H46" si="11">G43/F43*100</f>
        <v>33.333333333333329</v>
      </c>
      <c r="I43" s="26">
        <f t="shared" ref="I43:I46" si="12">E43+G43</f>
        <v>5</v>
      </c>
      <c r="J43" s="74">
        <f t="shared" ref="J43:J46" si="13">I43/D43</f>
        <v>0.25</v>
      </c>
    </row>
    <row r="44" spans="1:10" s="19" customFormat="1" ht="18">
      <c r="A44" s="11" t="s">
        <v>124</v>
      </c>
      <c r="B44" s="12" t="s">
        <v>88</v>
      </c>
      <c r="C44" s="8" t="s">
        <v>125</v>
      </c>
      <c r="D44" s="14">
        <v>8</v>
      </c>
      <c r="E44" s="7" t="s">
        <v>169</v>
      </c>
      <c r="F44" s="14">
        <v>4</v>
      </c>
      <c r="G44" s="74">
        <v>0</v>
      </c>
      <c r="H44" s="18">
        <f t="shared" si="11"/>
        <v>0</v>
      </c>
      <c r="I44" s="26">
        <f t="shared" si="12"/>
        <v>0</v>
      </c>
      <c r="J44" s="74">
        <f t="shared" si="13"/>
        <v>0</v>
      </c>
    </row>
    <row r="45" spans="1:10" s="19" customFormat="1" ht="42" customHeight="1">
      <c r="A45" s="11" t="s">
        <v>122</v>
      </c>
      <c r="B45" s="12" t="s">
        <v>21</v>
      </c>
      <c r="C45" s="8" t="s">
        <v>36</v>
      </c>
      <c r="D45" s="14">
        <v>3</v>
      </c>
      <c r="E45" s="14">
        <v>1</v>
      </c>
      <c r="F45" s="14">
        <v>1</v>
      </c>
      <c r="G45" s="68">
        <v>1</v>
      </c>
      <c r="H45" s="18">
        <f t="shared" si="11"/>
        <v>100</v>
      </c>
      <c r="I45" s="26">
        <f t="shared" si="12"/>
        <v>2</v>
      </c>
      <c r="J45" s="74">
        <f t="shared" si="13"/>
        <v>0.66666666666666663</v>
      </c>
    </row>
    <row r="46" spans="1:10" s="19" customFormat="1" ht="77.25" customHeight="1">
      <c r="A46" s="3" t="s">
        <v>50</v>
      </c>
      <c r="B46" s="12" t="s">
        <v>51</v>
      </c>
      <c r="C46" s="8" t="s">
        <v>52</v>
      </c>
      <c r="D46" s="14">
        <v>7</v>
      </c>
      <c r="E46" s="14">
        <v>1</v>
      </c>
      <c r="F46" s="14">
        <v>2</v>
      </c>
      <c r="G46" s="68">
        <v>2</v>
      </c>
      <c r="H46" s="18">
        <f t="shared" si="11"/>
        <v>100</v>
      </c>
      <c r="I46" s="26">
        <f t="shared" si="12"/>
        <v>3</v>
      </c>
      <c r="J46" s="74">
        <f t="shared" si="13"/>
        <v>0.42857142857142855</v>
      </c>
    </row>
    <row r="47" spans="1:10" s="19" customFormat="1" ht="12">
      <c r="A47" s="3"/>
      <c r="B47" s="12"/>
      <c r="C47" s="8"/>
      <c r="D47" s="14"/>
      <c r="E47" s="7"/>
      <c r="F47" s="20"/>
      <c r="G47" s="25"/>
      <c r="H47" s="24"/>
      <c r="I47" s="25"/>
      <c r="J47" s="74"/>
    </row>
    <row r="48" spans="1:10" s="42" customFormat="1" ht="72.75" customHeight="1">
      <c r="A48" s="35" t="s">
        <v>126</v>
      </c>
      <c r="B48" s="36" t="s">
        <v>22</v>
      </c>
      <c r="C48" s="37" t="s">
        <v>79</v>
      </c>
      <c r="D48" s="43">
        <v>100</v>
      </c>
      <c r="E48" s="44">
        <v>63.52</v>
      </c>
      <c r="F48" s="44">
        <v>100</v>
      </c>
      <c r="G48" s="41">
        <v>84.96</v>
      </c>
      <c r="H48" s="46">
        <f>SUM(H49:H57)</f>
        <v>223.57142857142856</v>
      </c>
      <c r="I48" s="41">
        <f>E48+G48/100</f>
        <v>64.369600000000005</v>
      </c>
      <c r="J48" s="77">
        <f>I48/D48*100</f>
        <v>64.369600000000005</v>
      </c>
    </row>
    <row r="49" spans="1:10" s="19" customFormat="1" ht="21" customHeight="1">
      <c r="A49" s="11" t="s">
        <v>127</v>
      </c>
      <c r="B49" s="12" t="s">
        <v>23</v>
      </c>
      <c r="C49" s="8" t="s">
        <v>37</v>
      </c>
      <c r="D49" s="68">
        <v>555</v>
      </c>
      <c r="E49" s="73">
        <v>355</v>
      </c>
      <c r="F49" s="68">
        <v>60</v>
      </c>
      <c r="G49" s="16">
        <v>35</v>
      </c>
      <c r="H49" s="78">
        <f>G49/F49*100</f>
        <v>58.333333333333336</v>
      </c>
      <c r="I49" s="26">
        <f t="shared" ref="I49:I57" si="14">E49+G49</f>
        <v>390</v>
      </c>
      <c r="J49" s="74">
        <f t="shared" ref="J49:J57" si="15">I49/D49</f>
        <v>0.70270270270270274</v>
      </c>
    </row>
    <row r="50" spans="1:10" s="19" customFormat="1" ht="36">
      <c r="A50" s="11" t="s">
        <v>128</v>
      </c>
      <c r="B50" s="12" t="s">
        <v>24</v>
      </c>
      <c r="C50" s="8" t="s">
        <v>38</v>
      </c>
      <c r="D50" s="68">
        <v>16</v>
      </c>
      <c r="E50" s="73">
        <v>6</v>
      </c>
      <c r="F50" s="68">
        <v>3</v>
      </c>
      <c r="G50" s="74">
        <v>0</v>
      </c>
      <c r="H50" s="78">
        <f>G50/F50*100</f>
        <v>0</v>
      </c>
      <c r="I50" s="26">
        <f t="shared" si="14"/>
        <v>6</v>
      </c>
      <c r="J50" s="74">
        <f t="shared" si="15"/>
        <v>0.375</v>
      </c>
    </row>
    <row r="51" spans="1:10" s="19" customFormat="1" ht="37.5" customHeight="1">
      <c r="A51" s="11" t="s">
        <v>129</v>
      </c>
      <c r="B51" s="12" t="s">
        <v>25</v>
      </c>
      <c r="C51" s="8" t="s">
        <v>39</v>
      </c>
      <c r="D51" s="68">
        <v>204</v>
      </c>
      <c r="E51" s="73">
        <v>156</v>
      </c>
      <c r="F51" s="68">
        <v>28</v>
      </c>
      <c r="G51" s="74">
        <v>8</v>
      </c>
      <c r="H51" s="18">
        <f t="shared" ref="H51:H56" si="16">G51/F51*100</f>
        <v>28.571428571428569</v>
      </c>
      <c r="I51" s="26">
        <f t="shared" si="14"/>
        <v>164</v>
      </c>
      <c r="J51" s="74">
        <f t="shared" si="15"/>
        <v>0.80392156862745101</v>
      </c>
    </row>
    <row r="52" spans="1:10" s="19" customFormat="1" ht="36">
      <c r="A52" s="11" t="s">
        <v>130</v>
      </c>
      <c r="B52" s="12" t="s">
        <v>26</v>
      </c>
      <c r="C52" s="8" t="s">
        <v>40</v>
      </c>
      <c r="D52" s="68">
        <v>20</v>
      </c>
      <c r="E52" s="73">
        <v>9</v>
      </c>
      <c r="F52" s="68">
        <v>3</v>
      </c>
      <c r="G52" s="74">
        <v>0</v>
      </c>
      <c r="H52" s="78">
        <f>G52/F52*100</f>
        <v>0</v>
      </c>
      <c r="I52" s="26">
        <f t="shared" si="14"/>
        <v>9</v>
      </c>
      <c r="J52" s="74">
        <f t="shared" si="15"/>
        <v>0.45</v>
      </c>
    </row>
    <row r="53" spans="1:10" s="19" customFormat="1" ht="56.25" customHeight="1">
      <c r="A53" s="11" t="s">
        <v>131</v>
      </c>
      <c r="B53" s="12" t="s">
        <v>27</v>
      </c>
      <c r="C53" s="8" t="s">
        <v>41</v>
      </c>
      <c r="D53" s="68">
        <v>156</v>
      </c>
      <c r="E53" s="73">
        <v>72</v>
      </c>
      <c r="F53" s="73">
        <v>70</v>
      </c>
      <c r="G53" s="75">
        <v>21</v>
      </c>
      <c r="H53" s="18">
        <f t="shared" si="16"/>
        <v>30</v>
      </c>
      <c r="I53" s="26">
        <f t="shared" si="14"/>
        <v>93</v>
      </c>
      <c r="J53" s="74">
        <f t="shared" si="15"/>
        <v>0.59615384615384615</v>
      </c>
    </row>
    <row r="54" spans="1:10" s="19" customFormat="1" ht="138" customHeight="1">
      <c r="A54" s="11" t="s">
        <v>132</v>
      </c>
      <c r="B54" s="12" t="s">
        <v>28</v>
      </c>
      <c r="C54" s="8" t="s">
        <v>42</v>
      </c>
      <c r="D54" s="68">
        <v>514</v>
      </c>
      <c r="E54" s="73">
        <v>391</v>
      </c>
      <c r="F54" s="68">
        <v>70</v>
      </c>
      <c r="G54" s="75">
        <v>28</v>
      </c>
      <c r="H54" s="18">
        <f t="shared" si="16"/>
        <v>40</v>
      </c>
      <c r="I54" s="26">
        <f t="shared" si="14"/>
        <v>419</v>
      </c>
      <c r="J54" s="74">
        <f t="shared" si="15"/>
        <v>0.81517509727626458</v>
      </c>
    </row>
    <row r="55" spans="1:10" s="19" customFormat="1" ht="29.25" customHeight="1">
      <c r="A55" s="11" t="s">
        <v>133</v>
      </c>
      <c r="B55" s="12" t="s">
        <v>29</v>
      </c>
      <c r="C55" s="8" t="s">
        <v>80</v>
      </c>
      <c r="D55" s="68">
        <v>6</v>
      </c>
      <c r="E55" s="73">
        <v>4</v>
      </c>
      <c r="F55" s="73">
        <v>1</v>
      </c>
      <c r="G55" s="74">
        <v>0</v>
      </c>
      <c r="H55" s="78">
        <f>G55/F55*100</f>
        <v>0</v>
      </c>
      <c r="I55" s="26">
        <f t="shared" si="14"/>
        <v>4</v>
      </c>
      <c r="J55" s="74">
        <f t="shared" si="15"/>
        <v>0.66666666666666663</v>
      </c>
    </row>
    <row r="56" spans="1:10" s="19" customFormat="1" ht="90.75" customHeight="1">
      <c r="A56" s="11" t="s">
        <v>134</v>
      </c>
      <c r="B56" s="12" t="s">
        <v>30</v>
      </c>
      <c r="C56" s="8" t="s">
        <v>81</v>
      </c>
      <c r="D56" s="68">
        <v>9</v>
      </c>
      <c r="E56" s="73">
        <v>69</v>
      </c>
      <c r="F56" s="73">
        <v>6</v>
      </c>
      <c r="G56" s="76">
        <v>4</v>
      </c>
      <c r="H56" s="18">
        <f t="shared" si="16"/>
        <v>66.666666666666657</v>
      </c>
      <c r="I56" s="26">
        <f t="shared" si="14"/>
        <v>73</v>
      </c>
      <c r="J56" s="74">
        <f t="shared" si="15"/>
        <v>8.1111111111111107</v>
      </c>
    </row>
    <row r="57" spans="1:10" s="19" customFormat="1" ht="36" customHeight="1">
      <c r="A57" s="11" t="s">
        <v>135</v>
      </c>
      <c r="B57" s="12" t="s">
        <v>136</v>
      </c>
      <c r="C57" s="8" t="s">
        <v>137</v>
      </c>
      <c r="D57" s="73">
        <v>8</v>
      </c>
      <c r="E57" s="73">
        <v>0</v>
      </c>
      <c r="F57" s="73">
        <v>4</v>
      </c>
      <c r="G57" s="76">
        <v>0</v>
      </c>
      <c r="H57" s="78">
        <f>G57/F57*100</f>
        <v>0</v>
      </c>
      <c r="I57" s="26">
        <f t="shared" si="14"/>
        <v>0</v>
      </c>
      <c r="J57" s="74">
        <f t="shared" si="15"/>
        <v>0</v>
      </c>
    </row>
    <row r="58" spans="1:10" s="19" customFormat="1" ht="12">
      <c r="A58" s="13"/>
      <c r="B58" s="12"/>
      <c r="C58" s="8"/>
      <c r="D58" s="68"/>
      <c r="E58" s="9"/>
      <c r="F58" s="9"/>
      <c r="G58" s="16"/>
      <c r="H58" s="24"/>
      <c r="I58" s="16"/>
      <c r="J58" s="84"/>
    </row>
    <row r="59" spans="1:10" s="42" customFormat="1" ht="48" customHeight="1">
      <c r="A59" s="35" t="s">
        <v>138</v>
      </c>
      <c r="B59" s="36" t="s">
        <v>31</v>
      </c>
      <c r="C59" s="52" t="s">
        <v>87</v>
      </c>
      <c r="D59" s="83">
        <v>14</v>
      </c>
      <c r="E59" s="81">
        <v>3</v>
      </c>
      <c r="F59" s="47" t="s">
        <v>164</v>
      </c>
      <c r="G59" s="81">
        <v>3</v>
      </c>
      <c r="H59" s="53">
        <f>H60</f>
        <v>33.333333333333329</v>
      </c>
      <c r="I59" s="82">
        <f>E59+G59/100</f>
        <v>3.03</v>
      </c>
      <c r="J59" s="77">
        <f>I59/D59*100</f>
        <v>21.642857142857142</v>
      </c>
    </row>
    <row r="60" spans="1:10" s="19" customFormat="1" ht="74.25" customHeight="1">
      <c r="A60" s="11" t="s">
        <v>139</v>
      </c>
      <c r="B60" s="12" t="s">
        <v>32</v>
      </c>
      <c r="C60" s="8" t="s">
        <v>82</v>
      </c>
      <c r="D60" s="28">
        <v>14</v>
      </c>
      <c r="E60" s="73">
        <v>8</v>
      </c>
      <c r="F60" s="7" t="s">
        <v>168</v>
      </c>
      <c r="G60" s="68">
        <v>1</v>
      </c>
      <c r="H60" s="78">
        <f>G60/F60*100</f>
        <v>33.333333333333329</v>
      </c>
      <c r="I60" s="26">
        <f t="shared" ref="I60" si="17">E60+G60</f>
        <v>9</v>
      </c>
      <c r="J60" s="74">
        <f>I60/14</f>
        <v>0.6428571428571429</v>
      </c>
    </row>
    <row r="61" spans="1:10" s="19" customFormat="1" ht="12">
      <c r="A61" s="13"/>
      <c r="B61" s="12"/>
      <c r="C61" s="8"/>
      <c r="D61" s="28"/>
      <c r="E61" s="31"/>
      <c r="F61" s="14"/>
      <c r="G61" s="25"/>
      <c r="H61" s="24"/>
      <c r="I61" s="25"/>
      <c r="J61" s="84"/>
    </row>
    <row r="62" spans="1:10" s="54" customFormat="1" ht="37.5" customHeight="1">
      <c r="A62" s="35" t="s">
        <v>140</v>
      </c>
      <c r="B62" s="36" t="s">
        <v>33</v>
      </c>
      <c r="C62" s="37" t="s">
        <v>83</v>
      </c>
      <c r="D62" s="83">
        <v>5</v>
      </c>
      <c r="E62" s="81">
        <v>1</v>
      </c>
      <c r="F62" s="47" t="s">
        <v>165</v>
      </c>
      <c r="G62" s="77">
        <f>G63</f>
        <v>0</v>
      </c>
      <c r="H62" s="79">
        <f>H63</f>
        <v>0</v>
      </c>
      <c r="I62" s="48">
        <f>E62+G62/100</f>
        <v>1</v>
      </c>
      <c r="J62" s="77">
        <f>I62/D62*100</f>
        <v>20</v>
      </c>
    </row>
    <row r="63" spans="1:10" s="23" customFormat="1" ht="45">
      <c r="A63" s="3" t="s">
        <v>141</v>
      </c>
      <c r="B63" s="12" t="s">
        <v>34</v>
      </c>
      <c r="C63" s="8" t="s">
        <v>83</v>
      </c>
      <c r="D63" s="28">
        <v>5</v>
      </c>
      <c r="E63" s="73">
        <v>3</v>
      </c>
      <c r="F63" s="73">
        <v>1</v>
      </c>
      <c r="G63" s="74">
        <v>0</v>
      </c>
      <c r="H63" s="78">
        <f>G63/F63*100</f>
        <v>0</v>
      </c>
      <c r="I63" s="26">
        <f t="shared" ref="I63" si="18">E63+G63</f>
        <v>3</v>
      </c>
      <c r="J63" s="74">
        <f>I63/14</f>
        <v>0.21428571428571427</v>
      </c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9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</sheetData>
  <mergeCells count="20">
    <mergeCell ref="G8:G9"/>
    <mergeCell ref="H8:H9"/>
    <mergeCell ref="I8:I9"/>
    <mergeCell ref="J8:J9"/>
    <mergeCell ref="A3:J3"/>
    <mergeCell ref="A4:J4"/>
    <mergeCell ref="A6:A7"/>
    <mergeCell ref="B6:B7"/>
    <mergeCell ref="C6:C7"/>
    <mergeCell ref="G6:H6"/>
    <mergeCell ref="D6:D7"/>
    <mergeCell ref="E6:E7"/>
    <mergeCell ref="F6:F7"/>
    <mergeCell ref="I6:J6"/>
    <mergeCell ref="A8:A9"/>
    <mergeCell ref="B8:B9"/>
    <mergeCell ref="C8:C9"/>
    <mergeCell ref="E8:E9"/>
    <mergeCell ref="F8:F9"/>
    <mergeCell ref="D8:D9"/>
  </mergeCells>
  <printOptions horizontalCentered="1"/>
  <pageMargins left="1.2" right="0" top="0.511811023622047" bottom="0.511811023622047" header="0.31496062992126" footer="0.31496062992126"/>
  <pageSetup paperSize="5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</vt:lpstr>
      <vt:lpstr>Sheet1</vt:lpstr>
      <vt:lpstr>II!Print_Area</vt:lpstr>
      <vt:lpstr>II!Print_Titles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</dc:creator>
  <cp:lastModifiedBy>User</cp:lastModifiedBy>
  <cp:lastPrinted>2017-07-12T02:36:04Z</cp:lastPrinted>
  <dcterms:created xsi:type="dcterms:W3CDTF">2014-09-24T01:00:17Z</dcterms:created>
  <dcterms:modified xsi:type="dcterms:W3CDTF">2019-09-12T08:03:09Z</dcterms:modified>
</cp:coreProperties>
</file>