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20055" windowHeight="7815" activeTab="2"/>
  </bookViews>
  <sheets>
    <sheet name="GU1" sheetId="5" r:id="rId1"/>
    <sheet name="GU2" sheetId="7" r:id="rId2"/>
    <sheet name="GU3" sheetId="8" r:id="rId3"/>
    <sheet name="GU4" sheetId="9" r:id="rId4"/>
    <sheet name="GU5" sheetId="10" r:id="rId5"/>
    <sheet name="Sheet1" sheetId="6" r:id="rId6"/>
  </sheets>
  <definedNames>
    <definedName name="_xlnm.Print_Area" localSheetId="0">'GU1'!$A$1:$S$43</definedName>
    <definedName name="_xlnm.Print_Area" localSheetId="1">'GU2'!$A$1:$S$74</definedName>
    <definedName name="_xlnm.Print_Area" localSheetId="2">'GU3'!$A$1:$S$18</definedName>
    <definedName name="_xlnm.Print_Area" localSheetId="3">'GU4'!$A$1:$S$20</definedName>
    <definedName name="_xlnm.Print_Area" localSheetId="4">'GU5'!$A$1:$S$22</definedName>
  </definedNames>
  <calcPr calcId="145621"/>
</workbook>
</file>

<file path=xl/calcChain.xml><?xml version="1.0" encoding="utf-8"?>
<calcChain xmlns="http://schemas.openxmlformats.org/spreadsheetml/2006/main">
  <c r="S13" i="10" l="1"/>
  <c r="S16" i="10" l="1"/>
  <c r="S18" i="10" l="1"/>
  <c r="S11" i="10"/>
  <c r="S10" i="10"/>
  <c r="S8" i="10"/>
  <c r="S17" i="10" l="1"/>
  <c r="S15" i="10"/>
  <c r="S14" i="10"/>
  <c r="S12" i="10"/>
  <c r="S9" i="10"/>
  <c r="S19" i="10" s="1"/>
  <c r="S9" i="9" l="1"/>
  <c r="S11" i="9"/>
  <c r="S10" i="9"/>
  <c r="S8" i="9"/>
  <c r="S12" i="9" l="1"/>
  <c r="S13" i="9" s="1"/>
  <c r="Q8" i="8"/>
  <c r="S9" i="8"/>
  <c r="P9" i="8"/>
  <c r="P8" i="8" l="1"/>
  <c r="S8" i="8" s="1"/>
  <c r="S10" i="8" s="1"/>
  <c r="S11" i="8" l="1"/>
  <c r="S65" i="7"/>
  <c r="S64" i="7"/>
  <c r="S66" i="7" s="1"/>
  <c r="S62" i="7" l="1"/>
  <c r="S61" i="7"/>
  <c r="S60" i="7"/>
  <c r="S63" i="7" l="1"/>
  <c r="P58" i="7"/>
  <c r="S58" i="7" s="1"/>
  <c r="S59" i="7" s="1"/>
  <c r="Q47" i="7" l="1"/>
  <c r="P56" i="7"/>
  <c r="S56" i="7" s="1"/>
  <c r="P55" i="7"/>
  <c r="S55" i="7" s="1"/>
  <c r="P54" i="7"/>
  <c r="S54" i="7" s="1"/>
  <c r="P53" i="7"/>
  <c r="S53" i="7" s="1"/>
  <c r="P52" i="7"/>
  <c r="S52" i="7" s="1"/>
  <c r="P51" i="7"/>
  <c r="S51" i="7" s="1"/>
  <c r="P50" i="7"/>
  <c r="S50" i="7" s="1"/>
  <c r="P49" i="7"/>
  <c r="S49" i="7" s="1"/>
  <c r="P48" i="7"/>
  <c r="S48" i="7" s="1"/>
  <c r="P47" i="7"/>
  <c r="S47" i="7" s="1"/>
  <c r="S57" i="7" l="1"/>
  <c r="S44" i="7"/>
  <c r="S39" i="7"/>
  <c r="S41" i="7"/>
  <c r="S45" i="7" l="1"/>
  <c r="S43" i="7"/>
  <c r="S42" i="7"/>
  <c r="S46" i="7" l="1"/>
  <c r="S38" i="7"/>
  <c r="S37" i="7"/>
  <c r="S36" i="7"/>
  <c r="S34" i="7"/>
  <c r="S33" i="7"/>
  <c r="S32" i="7"/>
  <c r="S31" i="7"/>
  <c r="S30" i="7"/>
  <c r="S29" i="7"/>
  <c r="S27" i="7"/>
  <c r="S26" i="7"/>
  <c r="S25" i="7"/>
  <c r="S21" i="7"/>
  <c r="S23" i="7"/>
  <c r="S22" i="7"/>
  <c r="S20" i="7"/>
  <c r="S19" i="7"/>
  <c r="S11" i="7"/>
  <c r="S12" i="7"/>
  <c r="S13" i="7"/>
  <c r="S14" i="7"/>
  <c r="S15" i="7"/>
  <c r="S16" i="7"/>
  <c r="S17" i="7"/>
  <c r="S28" i="7" l="1"/>
  <c r="S40" i="7"/>
  <c r="S18" i="7"/>
  <c r="S35" i="7"/>
  <c r="S24" i="7"/>
  <c r="S9" i="7"/>
  <c r="S8" i="7"/>
  <c r="S10" i="7" l="1"/>
  <c r="S67" i="7" s="1"/>
  <c r="S32" i="5"/>
  <c r="S31" i="5"/>
  <c r="S30" i="5"/>
  <c r="S33" i="5" s="1"/>
  <c r="S28" i="5" l="1"/>
  <c r="S27" i="5"/>
  <c r="S29" i="5" s="1"/>
  <c r="S25" i="5" l="1"/>
  <c r="S24" i="5"/>
  <c r="S23" i="5"/>
  <c r="S26" i="5" s="1"/>
  <c r="S21" i="5"/>
  <c r="S20" i="5"/>
  <c r="S19" i="5"/>
  <c r="S17" i="5"/>
  <c r="S16" i="5"/>
  <c r="S15" i="5"/>
  <c r="S14" i="5"/>
  <c r="S12" i="5"/>
  <c r="S11" i="5"/>
  <c r="S9" i="5"/>
  <c r="S8" i="5"/>
  <c r="S10" i="5" l="1"/>
  <c r="S13" i="5"/>
  <c r="S18" i="5"/>
  <c r="S22" i="5"/>
  <c r="S34" i="5" l="1"/>
</calcChain>
</file>

<file path=xl/sharedStrings.xml><?xml version="1.0" encoding="utf-8"?>
<sst xmlns="http://schemas.openxmlformats.org/spreadsheetml/2006/main" count="550" uniqueCount="216">
  <si>
    <t>SKPD</t>
  </si>
  <si>
    <t>NO</t>
  </si>
  <si>
    <t>NO. SPT</t>
  </si>
  <si>
    <t>NO. URUT</t>
  </si>
  <si>
    <t>PERSONIL YANG MELAKUKAN PERJALANAN DINAS</t>
  </si>
  <si>
    <t>NIP</t>
  </si>
  <si>
    <t>TUJUAN</t>
  </si>
  <si>
    <t>TANGGAL</t>
  </si>
  <si>
    <t>PERGI</t>
  </si>
  <si>
    <t>PULANG</t>
  </si>
  <si>
    <t>URAIAN KEGIATAN</t>
  </si>
  <si>
    <t>LAMA HARI SPPD</t>
  </si>
  <si>
    <t>ALAT TRANSPORTASI</t>
  </si>
  <si>
    <t>NO. TIKET</t>
  </si>
  <si>
    <t>MASKAPAI</t>
  </si>
  <si>
    <t xml:space="preserve">KUMPULAN BIAYA PERJALANAN DINAS </t>
  </si>
  <si>
    <t>B. TRANSPORTASI</t>
  </si>
  <si>
    <t>U. HARIAN</t>
  </si>
  <si>
    <t>AKOMODASI</t>
  </si>
  <si>
    <t>U. REPRESENT</t>
  </si>
  <si>
    <t>TOTAL</t>
  </si>
  <si>
    <t>:  DINAS LINGKUNGAN HIDUP KOTA SERANG</t>
  </si>
  <si>
    <t>2.</t>
  </si>
  <si>
    <t>3.</t>
  </si>
  <si>
    <t>4.</t>
  </si>
  <si>
    <t>198208232009021003</t>
  </si>
  <si>
    <t>Kendaraan Roda Empat</t>
  </si>
  <si>
    <t>B. TIKET</t>
  </si>
  <si>
    <t>T  O T A L</t>
  </si>
  <si>
    <t>REKAPITULASI PERJALANAN DINAS LUAR DAERAH</t>
  </si>
  <si>
    <t>B K U</t>
  </si>
  <si>
    <t>PPTK</t>
  </si>
  <si>
    <t xml:space="preserve"> </t>
  </si>
  <si>
    <t>Ilham Amrulah,S.Si,MM</t>
  </si>
  <si>
    <t>Nip.  19820823 200902 1 003</t>
  </si>
  <si>
    <t>- Tendian.SH,MH</t>
  </si>
  <si>
    <t>dalam rangka undangan penyampaian dokumen pengadaan tanah dalam penerbitan penetapan lokasi penambahan lajur ke 4 jalan tol tangerang-merak</t>
  </si>
  <si>
    <t>Hotel Istana Nelayan Tangerang</t>
  </si>
  <si>
    <t>tanggal 16 Januari 2019</t>
  </si>
  <si>
    <t>01 ( Satu) Hari</t>
  </si>
  <si>
    <t>-Ilham Amrullah ,S.Si,MM</t>
  </si>
  <si>
    <t xml:space="preserve">- Siti Halimah </t>
  </si>
  <si>
    <t xml:space="preserve">dalam rangka bimbingan teknis call center 112 penanganan gawat darurat </t>
  </si>
  <si>
    <t xml:space="preserve"> Hotel Horison Grand Serpong</t>
  </si>
  <si>
    <t xml:space="preserve"> 16- 18 Januari 2019 </t>
  </si>
  <si>
    <t xml:space="preserve">03 (Tiga) Hari </t>
  </si>
  <si>
    <t>dalam rangka undangan tentang sistem informasi pengelolaan sampah nasional</t>
  </si>
  <si>
    <t>800/12.1-DLH/2019</t>
  </si>
  <si>
    <t>196511101993021003</t>
  </si>
  <si>
    <t>197905282010012005</t>
  </si>
  <si>
    <t>-Askolani,SE,MA</t>
  </si>
  <si>
    <t>-Agam,SE</t>
  </si>
  <si>
    <t>-Sairan</t>
  </si>
  <si>
    <t xml:space="preserve">28-30 Januari 2019 </t>
  </si>
  <si>
    <t xml:space="preserve"> Merlynn Park Hotel</t>
  </si>
  <si>
    <t>197702162006041002</t>
  </si>
  <si>
    <t>197401102007011007</t>
  </si>
  <si>
    <t>197807142008011007</t>
  </si>
  <si>
    <t xml:space="preserve">dalam rangka undangan tentang rekosiliasi hasil laporan barang milik daerah tahun 2018 dan penginputan data hasil rekon ke ATISISBADA </t>
  </si>
  <si>
    <t>23-25 Januari 2019</t>
  </si>
  <si>
    <t xml:space="preserve"> The Rizen Hotel Cisarua Bogor</t>
  </si>
  <si>
    <t>- Junersih</t>
  </si>
  <si>
    <t>dalam rangka penyusunan inputing DKBMD 2019 pada aplikasi ATISISBADA</t>
  </si>
  <si>
    <t>13-15 Februari 2019</t>
  </si>
  <si>
    <t>- Yustina Eko Setiyarini,SKM</t>
  </si>
  <si>
    <t>800/12-DLH/2019</t>
  </si>
  <si>
    <t>800/19-DLH/2019</t>
  </si>
  <si>
    <t>800/16-DLH/2019</t>
  </si>
  <si>
    <t>800/31-DLH/2019</t>
  </si>
  <si>
    <t>Novi Kania Mustika,SE</t>
  </si>
  <si>
    <t>19771123200112 2 001</t>
  </si>
  <si>
    <t>Undangan dalam rangka penyusunan dan verifikasi Calk TA.2018</t>
  </si>
  <si>
    <t>20-22 Februari 2019</t>
  </si>
  <si>
    <t>Samsul Hidayat</t>
  </si>
  <si>
    <t>800/36-DLH/2019</t>
  </si>
  <si>
    <t>800/37-DLH/2019</t>
  </si>
  <si>
    <t>Yudi Suryadi,S.Sos,M.Si</t>
  </si>
  <si>
    <t>Ilham Amrullah,S.Si,MM</t>
  </si>
  <si>
    <t>Askolani,SE,MA</t>
  </si>
  <si>
    <t>19671010 198801 1 002</t>
  </si>
  <si>
    <t xml:space="preserve">Undangan dalam rangka  Rapat Kerja Nasional (RAKERNAS) Indonesia Bersih  dengan momentum Hari Peduli Sampah Nasional (HPSN) 2019.
</t>
  </si>
  <si>
    <t xml:space="preserve">Gedung Manggala ,Jakarta </t>
  </si>
  <si>
    <t>21 Februari 2019</t>
  </si>
  <si>
    <t xml:space="preserve">01 (satu ) Hari </t>
  </si>
  <si>
    <t>H.Didi Sunardi,SE</t>
  </si>
  <si>
    <t>196311181986011006</t>
  </si>
  <si>
    <t>800/51.2-DLH/2019</t>
  </si>
  <si>
    <t>03 ( Tiga ) Hari</t>
  </si>
  <si>
    <t>Ajat Sudrajat,SP,MM</t>
  </si>
  <si>
    <t>19621203 198803 1 006</t>
  </si>
  <si>
    <t>Dedi Supriadi,S.Pd,M.Si</t>
  </si>
  <si>
    <t>M.Agus Herry H.S.Psi</t>
  </si>
  <si>
    <t>Hj.Tri Sumarni,SE,MM.Kes</t>
  </si>
  <si>
    <t>Undangan dalam rangka pembukaan MTQ XVI Provinsi Banten</t>
  </si>
  <si>
    <t>01 ( Satu ) Hari</t>
  </si>
  <si>
    <t xml:space="preserve">Sairan </t>
  </si>
  <si>
    <t>19780714 200801 1 007</t>
  </si>
  <si>
    <t>Sakmin</t>
  </si>
  <si>
    <t>19800504 200801 1 011</t>
  </si>
  <si>
    <t xml:space="preserve">Danil Edwar </t>
  </si>
  <si>
    <t>19830205 200801 1 003</t>
  </si>
  <si>
    <t xml:space="preserve">Undangan dalam rangka Penutupan MTQ XVI Provinsi Banten </t>
  </si>
  <si>
    <t>29 Maret 2019</t>
  </si>
  <si>
    <t>19771123 200112 2 001</t>
  </si>
  <si>
    <t>Rita Puspitasari</t>
  </si>
  <si>
    <t>19800419 200701 2 009</t>
  </si>
  <si>
    <t>19770201 201212 1 001</t>
  </si>
  <si>
    <t xml:space="preserve">Gumilar Suprlan </t>
  </si>
  <si>
    <t>Undangan dalam rangka penataan ,penguasaan ,pemilikan ,penggunaan ,dan pemanfaatan tanah tahun 2019</t>
  </si>
  <si>
    <t>Rapat kerja pembahasan dan sinkronasi visi misi walikota serang terhadap rancangan awal RPJMD Kota Serang tahun 2019-2020</t>
  </si>
  <si>
    <t xml:space="preserve">Undangan Bimtek Penghapusan BMD </t>
  </si>
  <si>
    <t>Junersih</t>
  </si>
  <si>
    <t>15 Februari 2019</t>
  </si>
  <si>
    <t>02 ( Dua ) Hari</t>
  </si>
  <si>
    <t>5.</t>
  </si>
  <si>
    <t>6.</t>
  </si>
  <si>
    <t>800/58-DLH/2019</t>
  </si>
  <si>
    <t>800/63.1-DLH/2019</t>
  </si>
  <si>
    <t>800/60-DLH/2019</t>
  </si>
  <si>
    <t>800/33-DLH/2019</t>
  </si>
  <si>
    <t>800/72.1-DLH/2019</t>
  </si>
  <si>
    <t>Hotel  New Ayuda Bogor</t>
  </si>
  <si>
    <t>Lapangan Masjid Al-Azhom  Kota Tangerang</t>
  </si>
  <si>
    <t>Hotel Ken Raudahah Inn</t>
  </si>
  <si>
    <t xml:space="preserve">Hotel Menara Paninsula Jakarta </t>
  </si>
  <si>
    <t xml:space="preserve">Gumilang Regency Hotel Bandung </t>
  </si>
  <si>
    <t>800/64-DLH</t>
  </si>
  <si>
    <t xml:space="preserve">Koordinasi dan Konsultasi tentang pemanfaatan sampah </t>
  </si>
  <si>
    <t xml:space="preserve">DLH Kota Bandung </t>
  </si>
  <si>
    <t>28 Maret 2019</t>
  </si>
  <si>
    <t>10 April 2019</t>
  </si>
  <si>
    <t>12 April 2019</t>
  </si>
  <si>
    <t>04  April 2019</t>
  </si>
  <si>
    <t>05April 2019</t>
  </si>
  <si>
    <t>800/79-DLH/2019</t>
  </si>
  <si>
    <t>Mulyadi</t>
  </si>
  <si>
    <t xml:space="preserve">Ilyas </t>
  </si>
  <si>
    <t>Sobirin</t>
  </si>
  <si>
    <t>Yusri</t>
  </si>
  <si>
    <t>23 April 2019</t>
  </si>
  <si>
    <t>22 April 2019</t>
  </si>
  <si>
    <t xml:space="preserve">Koordinasi dan Konsultasi Mengenai Teknologi Pengelolaan Persampahan   </t>
  </si>
  <si>
    <t>7.</t>
  </si>
  <si>
    <t>8.</t>
  </si>
  <si>
    <t xml:space="preserve"> UPST Bantar Gebang DLH Provinsi DKI Jakarta </t>
  </si>
  <si>
    <t xml:space="preserve">Undangan  kegiatan pembinaan pengadaan barang dan jasa lainnya </t>
  </si>
  <si>
    <t>Tendian.SH,MH</t>
  </si>
  <si>
    <t>Agam,SE</t>
  </si>
  <si>
    <t>26 Maret 2019</t>
  </si>
  <si>
    <t>Yustina Eko Setiyarini,SKM</t>
  </si>
  <si>
    <t>19710608 200801 1 009</t>
  </si>
  <si>
    <t>Saraya</t>
  </si>
  <si>
    <t>19830712 200801 1 003</t>
  </si>
  <si>
    <t>19670413 200701 1 017</t>
  </si>
  <si>
    <t>19750416 200801 1 003</t>
  </si>
  <si>
    <t>JUMLAH</t>
  </si>
  <si>
    <t>19621017200801 002</t>
  </si>
  <si>
    <t>196212031988031006</t>
  </si>
  <si>
    <t>197205091998031005</t>
  </si>
  <si>
    <t>196803252001121001</t>
  </si>
  <si>
    <t>196205101984032014</t>
  </si>
  <si>
    <t>REKAPITULASI PERJALANAN DINAS LUAR DAERAH 2019</t>
  </si>
  <si>
    <t>Undangan dalam rangka evaluasi terhadap pelaksanaan program pemerintah Kota Serang APBD 2019</t>
  </si>
  <si>
    <t>25 April 2019</t>
  </si>
  <si>
    <t>27 April 2019</t>
  </si>
  <si>
    <t>9.</t>
  </si>
  <si>
    <t>02(Dua) Hari</t>
  </si>
  <si>
    <t>800/ 82.1 -Setda/2019</t>
  </si>
  <si>
    <t>24 April 2019</t>
  </si>
  <si>
    <t>26 April 2019</t>
  </si>
  <si>
    <t>10.</t>
  </si>
  <si>
    <t xml:space="preserve">Evaluasi implementasi transaksi non tunai tahun 2018 melalui penggunaan IBC </t>
  </si>
  <si>
    <t>Hotel Grand Aquila Kota Bandung</t>
  </si>
  <si>
    <t>Hotel The Rizen Premiere Kota Bogor</t>
  </si>
  <si>
    <t>Ahmad Matin</t>
  </si>
  <si>
    <t>Bimtek Aplikasi Silandev</t>
  </si>
  <si>
    <t>Swis-Bel Hotel Cikande Serang</t>
  </si>
  <si>
    <t>11.</t>
  </si>
  <si>
    <t>800/ 81.3 -Setda/2019</t>
  </si>
  <si>
    <t>800/ 81.4-Setda/2019</t>
  </si>
  <si>
    <t>19611015 199303 1  001</t>
  </si>
  <si>
    <t>09 Mei 2019</t>
  </si>
  <si>
    <t>11 Mei 2019</t>
  </si>
  <si>
    <t xml:space="preserve">Hotel Menara Paninsula,Jakarta </t>
  </si>
  <si>
    <t>Rapat Pembahasan pansus DPRD Kota Serang Raperda tentang rencana pembangunan jangka menengah Daerah (RPJMD) 2019-2023</t>
  </si>
  <si>
    <t>Ipiyanto,SH,MH</t>
  </si>
  <si>
    <t>Lidia Fuji Astuti,SE,MM</t>
  </si>
  <si>
    <t xml:space="preserve">19840720  201101  2  003
</t>
  </si>
  <si>
    <t>Koordinasi dan Konsultasi teknologi persampahan dan pengelolaan bank sampah</t>
  </si>
  <si>
    <t xml:space="preserve">Kemen LHK ,Jakarta </t>
  </si>
  <si>
    <t>16 Mei 2019</t>
  </si>
  <si>
    <t>01 (Satu) Hari</t>
  </si>
  <si>
    <t xml:space="preserve">Koordinasi dan Konsultasi tentang SOP( sasaran oprasional prosedur) dan Kerasipan </t>
  </si>
  <si>
    <t>TENDIAN SH,MH</t>
  </si>
  <si>
    <t>Zaki mubarok,SE</t>
  </si>
  <si>
    <t>fajar Chairul Alam,S.STP,M.Si</t>
  </si>
  <si>
    <t>19810618 201101 1 001</t>
  </si>
  <si>
    <t>19890129 201010 1 001</t>
  </si>
  <si>
    <t>19651110 199302 1 003</t>
  </si>
  <si>
    <t>Hj. Tri Sumarni,SE,MM.Kes</t>
  </si>
  <si>
    <t>19620510 198403 2 014</t>
  </si>
  <si>
    <t>Koordinasi dan Konsultasi Survei barang dan harga alat laboratorium lingkungan air dan merqury</t>
  </si>
  <si>
    <t>PT. Sepektrakom Jakarta</t>
  </si>
  <si>
    <t>Yustina Eko Setyarini,SKM</t>
  </si>
  <si>
    <t>19790528 201001 2 005</t>
  </si>
  <si>
    <t>Koordinasi dan konsultasi mengenai servis alat laboratorium spektrofhotometer dan neraca analitik</t>
  </si>
  <si>
    <t>PT. Sinergi Mitra Lab Bogor</t>
  </si>
  <si>
    <t>Undangan Kegiatan Penyusunan RKBMD 2020 Pada Aplikasi ATISISBADA</t>
  </si>
  <si>
    <t>Gumilang Regency Hotel</t>
  </si>
  <si>
    <t>20 Mei 2019</t>
  </si>
  <si>
    <t>22 Mei 2019</t>
  </si>
  <si>
    <t>03 (tiga) hari</t>
  </si>
  <si>
    <t>24 Mei 2019</t>
  </si>
  <si>
    <t xml:space="preserve">DLH Kota Tangerang </t>
  </si>
  <si>
    <t>29 mei 2019</t>
  </si>
  <si>
    <t>Agenda kerja pimpinan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</si>
</sst>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vertical="top"/>
    </xf>
    <xf numFmtId="42" fontId="4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1" fontId="9" fillId="0" borderId="1" xfId="1" applyFont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/>
    </xf>
    <xf numFmtId="41" fontId="9" fillId="0" borderId="1" xfId="1" quotePrefix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/>
    </xf>
    <xf numFmtId="0" fontId="9" fillId="0" borderId="1" xfId="0" quotePrefix="1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0" quotePrefix="1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vertical="center"/>
    </xf>
    <xf numFmtId="164" fontId="9" fillId="0" borderId="1" xfId="3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5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41" fontId="4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quotePrefix="1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1" fontId="10" fillId="0" borderId="1" xfId="1" applyFont="1" applyBorder="1" applyAlignment="1">
      <alignment horizontal="center" vertical="center" wrapText="1"/>
    </xf>
    <xf numFmtId="41" fontId="10" fillId="0" borderId="1" xfId="1" applyFont="1" applyFill="1" applyBorder="1" applyAlignment="1">
      <alignment horizontal="center" vertical="center"/>
    </xf>
    <xf numFmtId="41" fontId="10" fillId="0" borderId="1" xfId="1" quotePrefix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41" fontId="13" fillId="3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64" fontId="10" fillId="0" borderId="1" xfId="3" quotePrefix="1" applyNumberFormat="1" applyFont="1" applyBorder="1" applyAlignment="1">
      <alignment horizontal="center" vertical="center" wrapText="1"/>
    </xf>
    <xf numFmtId="41" fontId="10" fillId="0" borderId="1" xfId="1" applyFont="1" applyBorder="1" applyAlignment="1">
      <alignment horizontal="center"/>
    </xf>
    <xf numFmtId="41" fontId="13" fillId="4" borderId="1" xfId="0" applyNumberFormat="1" applyFont="1" applyFill="1" applyBorder="1" applyAlignment="1">
      <alignment horizontal="center" vertical="center" wrapText="1"/>
    </xf>
    <xf numFmtId="15" fontId="10" fillId="0" borderId="1" xfId="0" quotePrefix="1" applyNumberFormat="1" applyFont="1" applyBorder="1" applyAlignment="1">
      <alignment horizontal="center" vertical="center" wrapText="1"/>
    </xf>
    <xf numFmtId="41" fontId="10" fillId="0" borderId="1" xfId="1" applyFont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5" fontId="10" fillId="0" borderId="0" xfId="0" quotePrefix="1" applyNumberFormat="1" applyFont="1" applyBorder="1" applyAlignment="1">
      <alignment horizontal="center" vertical="center" wrapText="1"/>
    </xf>
    <xf numFmtId="164" fontId="10" fillId="0" borderId="0" xfId="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1" fontId="13" fillId="4" borderId="0" xfId="0" applyNumberFormat="1" applyFont="1" applyFill="1" applyBorder="1" applyAlignment="1">
      <alignment horizontal="center" vertical="center" wrapText="1"/>
    </xf>
    <xf numFmtId="41" fontId="13" fillId="5" borderId="0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4" fontId="17" fillId="0" borderId="1" xfId="3" applyNumberFormat="1" applyFont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quotePrefix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164" fontId="12" fillId="0" borderId="0" xfId="3" applyNumberFormat="1" applyFont="1"/>
    <xf numFmtId="164" fontId="12" fillId="0" borderId="0" xfId="3" applyNumberFormat="1" applyFont="1" applyBorder="1"/>
    <xf numFmtId="164" fontId="12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10" fillId="6" borderId="1" xfId="0" applyNumberFormat="1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5" fontId="10" fillId="0" borderId="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 wrapText="1"/>
    </xf>
    <xf numFmtId="164" fontId="2" fillId="0" borderId="1" xfId="3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5" fontId="20" fillId="0" borderId="1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41" fontId="20" fillId="0" borderId="1" xfId="1" applyFont="1" applyBorder="1" applyAlignment="1">
      <alignment horizontal="center" vertical="center" wrapText="1"/>
    </xf>
    <xf numFmtId="41" fontId="20" fillId="0" borderId="1" xfId="1" applyFont="1" applyFill="1" applyBorder="1" applyAlignment="1">
      <alignment horizontal="center" vertical="center"/>
    </xf>
    <xf numFmtId="164" fontId="20" fillId="0" borderId="1" xfId="3" quotePrefix="1" applyNumberFormat="1" applyFont="1" applyBorder="1" applyAlignment="1">
      <alignment horizontal="center" vertical="center" wrapText="1"/>
    </xf>
    <xf numFmtId="41" fontId="20" fillId="0" borderId="1" xfId="1" quotePrefix="1" applyFont="1" applyBorder="1" applyAlignment="1">
      <alignment horizontal="center" vertical="center" wrapText="1"/>
    </xf>
    <xf numFmtId="41" fontId="20" fillId="0" borderId="1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11</xdr:row>
      <xdr:rowOff>571500</xdr:rowOff>
    </xdr:from>
    <xdr:to>
      <xdr:col>18</xdr:col>
      <xdr:colOff>984250</xdr:colOff>
      <xdr:row>14</xdr:row>
      <xdr:rowOff>571500</xdr:rowOff>
    </xdr:to>
    <xdr:sp macro="" textlink="">
      <xdr:nvSpPr>
        <xdr:cNvPr id="2" name="TextBox 1"/>
        <xdr:cNvSpPr txBox="1"/>
      </xdr:nvSpPr>
      <xdr:spPr>
        <a:xfrm>
          <a:off x="17145000" y="3794125"/>
          <a:ext cx="2397125" cy="161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100" b="1"/>
            <a:t>PPTK </a:t>
          </a:r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r>
            <a:rPr lang="id-ID" sz="1100" b="1"/>
            <a:t>Lidia Fuji Astuti,SE,MM</a:t>
          </a:r>
        </a:p>
        <a:p>
          <a:pPr algn="ctr"/>
          <a:r>
            <a:rPr lang="id-ID" sz="1100" b="1"/>
            <a:t>NIP.19840720</a:t>
          </a:r>
          <a:r>
            <a:rPr lang="id-ID" sz="1100" b="1" baseline="0"/>
            <a:t>  201101  2  003</a:t>
          </a:r>
          <a:endParaRPr lang="id-ID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13</xdr:row>
      <xdr:rowOff>571500</xdr:rowOff>
    </xdr:from>
    <xdr:to>
      <xdr:col>18</xdr:col>
      <xdr:colOff>984250</xdr:colOff>
      <xdr:row>16</xdr:row>
      <xdr:rowOff>571500</xdr:rowOff>
    </xdr:to>
    <xdr:sp macro="" textlink="">
      <xdr:nvSpPr>
        <xdr:cNvPr id="2" name="TextBox 1"/>
        <xdr:cNvSpPr txBox="1"/>
      </xdr:nvSpPr>
      <xdr:spPr>
        <a:xfrm>
          <a:off x="17211675" y="5372100"/>
          <a:ext cx="2393950" cy="160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100" b="1"/>
            <a:t>PPTK </a:t>
          </a:r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r>
            <a:rPr lang="id-ID" sz="1100" b="1"/>
            <a:t>Lidia Fuji Astuti,SE,MM</a:t>
          </a:r>
        </a:p>
        <a:p>
          <a:pPr algn="ctr"/>
          <a:r>
            <a:rPr lang="id-ID" sz="1100" b="1"/>
            <a:t>NIP.19840720</a:t>
          </a:r>
          <a:r>
            <a:rPr lang="id-ID" sz="1100" b="1" baseline="0"/>
            <a:t>  201101  2  003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19</xdr:row>
      <xdr:rowOff>0</xdr:rowOff>
    </xdr:from>
    <xdr:to>
      <xdr:col>18</xdr:col>
      <xdr:colOff>984250</xdr:colOff>
      <xdr:row>21</xdr:row>
      <xdr:rowOff>571500</xdr:rowOff>
    </xdr:to>
    <xdr:sp macro="" textlink="">
      <xdr:nvSpPr>
        <xdr:cNvPr id="2" name="TextBox 1"/>
        <xdr:cNvSpPr txBox="1"/>
      </xdr:nvSpPr>
      <xdr:spPr>
        <a:xfrm>
          <a:off x="17116425" y="7524750"/>
          <a:ext cx="2393950" cy="160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1100" b="1"/>
            <a:t>PPTK </a:t>
          </a:r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endParaRPr lang="id-ID" sz="1100" b="1"/>
        </a:p>
        <a:p>
          <a:pPr algn="ctr"/>
          <a:r>
            <a:rPr lang="id-ID" sz="1100" b="1"/>
            <a:t>Lidia Fuji Astuti,SE,MM</a:t>
          </a:r>
        </a:p>
        <a:p>
          <a:pPr algn="ctr"/>
          <a:r>
            <a:rPr lang="id-ID" sz="1100" b="1"/>
            <a:t>NIP.19840720</a:t>
          </a:r>
          <a:r>
            <a:rPr lang="id-ID" sz="1100" b="1" baseline="0"/>
            <a:t>  201101  2  003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22" zoomScale="50" zoomScaleNormal="100" zoomScaleSheetLayoutView="50" workbookViewId="0">
      <selection activeCell="D30" sqref="D30:E30"/>
    </sheetView>
  </sheetViews>
  <sheetFormatPr defaultRowHeight="15" x14ac:dyDescent="0.25"/>
  <cols>
    <col min="1" max="1" width="7.28515625" customWidth="1"/>
    <col min="2" max="2" width="14.28515625" customWidth="1"/>
    <col min="3" max="3" width="13.5703125" customWidth="1"/>
    <col min="4" max="4" width="34.42578125" customWidth="1"/>
    <col min="5" max="5" width="28.5703125" customWidth="1"/>
    <col min="6" max="6" width="36.42578125" customWidth="1"/>
    <col min="7" max="7" width="24.5703125" customWidth="1"/>
    <col min="8" max="8" width="11.5703125" customWidth="1"/>
    <col min="9" max="9" width="11.42578125" customWidth="1"/>
    <col min="10" max="12" width="24.42578125" customWidth="1"/>
    <col min="13" max="13" width="16" customWidth="1"/>
    <col min="14" max="18" width="28" customWidth="1"/>
    <col min="19" max="19" width="33.85546875" customWidth="1"/>
  </cols>
  <sheetData>
    <row r="1" spans="1:19" ht="22.5" customHeight="1" x14ac:dyDescent="0.25">
      <c r="A1" s="143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.75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x14ac:dyDescent="0.25">
      <c r="A3" s="6" t="s">
        <v>0</v>
      </c>
      <c r="B3" s="6" t="s">
        <v>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" customFormat="1" ht="45" customHeight="1" x14ac:dyDescent="0.25">
      <c r="A5" s="145" t="s">
        <v>1</v>
      </c>
      <c r="B5" s="136" t="s">
        <v>2</v>
      </c>
      <c r="C5" s="136" t="s">
        <v>3</v>
      </c>
      <c r="D5" s="147" t="s">
        <v>4</v>
      </c>
      <c r="E5" s="136" t="s">
        <v>5</v>
      </c>
      <c r="F5" s="136" t="s">
        <v>10</v>
      </c>
      <c r="G5" s="136" t="s">
        <v>6</v>
      </c>
      <c r="H5" s="149" t="s">
        <v>7</v>
      </c>
      <c r="I5" s="149"/>
      <c r="J5" s="136" t="s">
        <v>11</v>
      </c>
      <c r="K5" s="136" t="s">
        <v>12</v>
      </c>
      <c r="L5" s="136" t="s">
        <v>13</v>
      </c>
      <c r="M5" s="136" t="s">
        <v>14</v>
      </c>
      <c r="N5" s="138" t="s">
        <v>15</v>
      </c>
      <c r="O5" s="139"/>
      <c r="P5" s="139"/>
      <c r="Q5" s="139"/>
      <c r="R5" s="139"/>
      <c r="S5" s="140"/>
    </row>
    <row r="6" spans="1:19" ht="16.5" thickBot="1" x14ac:dyDescent="0.3">
      <c r="A6" s="146"/>
      <c r="B6" s="137"/>
      <c r="C6" s="137"/>
      <c r="D6" s="148"/>
      <c r="E6" s="137"/>
      <c r="F6" s="137"/>
      <c r="G6" s="137"/>
      <c r="H6" s="7" t="s">
        <v>8</v>
      </c>
      <c r="I6" s="7" t="s">
        <v>9</v>
      </c>
      <c r="J6" s="137"/>
      <c r="K6" s="137"/>
      <c r="L6" s="137"/>
      <c r="M6" s="137"/>
      <c r="N6" s="8" t="s">
        <v>27</v>
      </c>
      <c r="O6" s="8" t="s">
        <v>16</v>
      </c>
      <c r="P6" s="8" t="s">
        <v>17</v>
      </c>
      <c r="Q6" s="8" t="s">
        <v>18</v>
      </c>
      <c r="R6" s="8" t="s">
        <v>19</v>
      </c>
      <c r="S6" s="9" t="s">
        <v>20</v>
      </c>
    </row>
    <row r="7" spans="1:19" s="2" customFormat="1" ht="15.75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2">
        <v>19</v>
      </c>
    </row>
    <row r="8" spans="1:19" s="3" customFormat="1" ht="78.75" x14ac:dyDescent="0.25">
      <c r="A8" s="13">
        <v>1</v>
      </c>
      <c r="B8" s="14" t="s">
        <v>47</v>
      </c>
      <c r="C8" s="13">
        <v>1</v>
      </c>
      <c r="D8" s="15" t="s">
        <v>35</v>
      </c>
      <c r="E8" s="14" t="s">
        <v>48</v>
      </c>
      <c r="F8" s="16" t="s">
        <v>36</v>
      </c>
      <c r="G8" s="13" t="s">
        <v>37</v>
      </c>
      <c r="H8" s="17" t="s">
        <v>38</v>
      </c>
      <c r="I8" s="17" t="s">
        <v>38</v>
      </c>
      <c r="J8" s="13" t="s">
        <v>39</v>
      </c>
      <c r="K8" s="13" t="s">
        <v>26</v>
      </c>
      <c r="L8" s="14"/>
      <c r="M8" s="14"/>
      <c r="N8" s="19"/>
      <c r="O8" s="20"/>
      <c r="P8" s="21">
        <v>375000</v>
      </c>
      <c r="Q8" s="14"/>
      <c r="R8" s="22"/>
      <c r="S8" s="23">
        <f>L8+M8+N8+O8+P8+Q8+R8</f>
        <v>375000</v>
      </c>
    </row>
    <row r="9" spans="1:19" ht="47.25" x14ac:dyDescent="0.25">
      <c r="A9" s="24"/>
      <c r="B9" s="13"/>
      <c r="C9" s="18">
        <v>2</v>
      </c>
      <c r="D9" s="29" t="s">
        <v>64</v>
      </c>
      <c r="E9" s="26" t="s">
        <v>49</v>
      </c>
      <c r="F9" s="24"/>
      <c r="G9" s="24"/>
      <c r="H9" s="17" t="s">
        <v>38</v>
      </c>
      <c r="I9" s="17" t="s">
        <v>38</v>
      </c>
      <c r="J9" s="24"/>
      <c r="K9" s="24"/>
      <c r="L9" s="14"/>
      <c r="M9" s="14"/>
      <c r="N9" s="24"/>
      <c r="O9" s="27">
        <v>131500</v>
      </c>
      <c r="P9" s="21">
        <v>350000</v>
      </c>
      <c r="Q9" s="14"/>
      <c r="R9" s="14"/>
      <c r="S9" s="23">
        <f>L9+M9+N9+O9+P9+Q9+R9</f>
        <v>481500</v>
      </c>
    </row>
    <row r="10" spans="1:19" ht="15.75" x14ac:dyDescent="0.25">
      <c r="A10" s="24"/>
      <c r="B10" s="13"/>
      <c r="C10" s="18"/>
      <c r="D10" s="25"/>
      <c r="E10" s="26"/>
      <c r="F10" s="24"/>
      <c r="G10" s="24"/>
      <c r="H10" s="17"/>
      <c r="I10" s="17"/>
      <c r="J10" s="24"/>
      <c r="K10" s="24"/>
      <c r="L10" s="14"/>
      <c r="M10" s="14"/>
      <c r="N10" s="24"/>
      <c r="O10" s="27"/>
      <c r="P10" s="21"/>
      <c r="Q10" s="14"/>
      <c r="R10" s="14"/>
      <c r="S10" s="36">
        <f>SUM(S8:S9)</f>
        <v>856500</v>
      </c>
    </row>
    <row r="11" spans="1:19" ht="47.25" x14ac:dyDescent="0.25">
      <c r="A11" s="28" t="s">
        <v>22</v>
      </c>
      <c r="B11" s="13" t="s">
        <v>65</v>
      </c>
      <c r="C11" s="13">
        <v>1</v>
      </c>
      <c r="D11" s="15" t="s">
        <v>40</v>
      </c>
      <c r="E11" s="14" t="s">
        <v>25</v>
      </c>
      <c r="F11" s="19" t="s">
        <v>42</v>
      </c>
      <c r="G11" s="19" t="s">
        <v>43</v>
      </c>
      <c r="H11" s="17" t="s">
        <v>44</v>
      </c>
      <c r="I11" s="17" t="s">
        <v>44</v>
      </c>
      <c r="J11" s="18" t="s">
        <v>45</v>
      </c>
      <c r="K11" s="13" t="s">
        <v>26</v>
      </c>
      <c r="L11" s="14"/>
      <c r="M11" s="14"/>
      <c r="N11" s="24"/>
      <c r="O11" s="20">
        <v>270000</v>
      </c>
      <c r="P11" s="21">
        <v>1050000</v>
      </c>
      <c r="Q11" s="14"/>
      <c r="R11" s="22"/>
      <c r="S11" s="23">
        <f>L11+M11+N11+O11+P11+Q11+R11</f>
        <v>1320000</v>
      </c>
    </row>
    <row r="12" spans="1:19" ht="52.5" customHeight="1" x14ac:dyDescent="0.25">
      <c r="A12" s="24"/>
      <c r="B12" s="13"/>
      <c r="C12" s="18">
        <v>2</v>
      </c>
      <c r="D12" s="29" t="s">
        <v>41</v>
      </c>
      <c r="E12" s="26"/>
      <c r="F12" s="24"/>
      <c r="G12" s="24"/>
      <c r="H12" s="17" t="s">
        <v>44</v>
      </c>
      <c r="I12" s="17" t="s">
        <v>44</v>
      </c>
      <c r="J12" s="24"/>
      <c r="K12" s="24"/>
      <c r="L12" s="14"/>
      <c r="M12" s="14"/>
      <c r="N12" s="24"/>
      <c r="O12" s="24"/>
      <c r="P12" s="21">
        <v>750000</v>
      </c>
      <c r="Q12" s="14"/>
      <c r="R12" s="14"/>
      <c r="S12" s="23">
        <f>L12+M12+N12+O12+P12+Q12+R12</f>
        <v>750000</v>
      </c>
    </row>
    <row r="13" spans="1:19" ht="15.75" customHeight="1" x14ac:dyDescent="0.25">
      <c r="A13" s="24"/>
      <c r="B13" s="13"/>
      <c r="C13" s="18"/>
      <c r="D13" s="29"/>
      <c r="E13" s="26"/>
      <c r="F13" s="24"/>
      <c r="G13" s="24"/>
      <c r="H13" s="17"/>
      <c r="I13" s="17"/>
      <c r="J13" s="24"/>
      <c r="K13" s="24"/>
      <c r="L13" s="14"/>
      <c r="M13" s="14"/>
      <c r="N13" s="24"/>
      <c r="O13" s="24"/>
      <c r="P13" s="21"/>
      <c r="Q13" s="14"/>
      <c r="R13" s="14"/>
      <c r="S13" s="36">
        <f>SUM(S11:S12)</f>
        <v>2070000</v>
      </c>
    </row>
    <row r="14" spans="1:19" ht="64.5" customHeight="1" x14ac:dyDescent="0.25">
      <c r="A14" s="28" t="s">
        <v>23</v>
      </c>
      <c r="B14" s="13" t="s">
        <v>66</v>
      </c>
      <c r="C14" s="18">
        <v>1</v>
      </c>
      <c r="D14" s="15" t="s">
        <v>40</v>
      </c>
      <c r="E14" s="14" t="s">
        <v>25</v>
      </c>
      <c r="F14" s="19" t="s">
        <v>46</v>
      </c>
      <c r="G14" s="24" t="s">
        <v>54</v>
      </c>
      <c r="H14" s="17" t="s">
        <v>53</v>
      </c>
      <c r="I14" s="17" t="s">
        <v>53</v>
      </c>
      <c r="J14" s="18" t="s">
        <v>45</v>
      </c>
      <c r="K14" s="13" t="s">
        <v>26</v>
      </c>
      <c r="L14" s="14"/>
      <c r="M14" s="14"/>
      <c r="N14" s="24"/>
      <c r="O14" s="27">
        <v>313000</v>
      </c>
      <c r="P14" s="21">
        <v>1800000</v>
      </c>
      <c r="Q14" s="30">
        <v>2000000</v>
      </c>
      <c r="R14" s="14"/>
      <c r="S14" s="23">
        <f>L14+M14+N14+O14+P14+Q14+R14</f>
        <v>4113000</v>
      </c>
    </row>
    <row r="15" spans="1:19" ht="47.25" x14ac:dyDescent="0.25">
      <c r="A15" s="24"/>
      <c r="B15" s="13"/>
      <c r="C15" s="18">
        <v>2</v>
      </c>
      <c r="D15" s="29" t="s">
        <v>50</v>
      </c>
      <c r="E15" s="26" t="s">
        <v>55</v>
      </c>
      <c r="F15" s="24"/>
      <c r="G15" s="24"/>
      <c r="H15" s="17" t="s">
        <v>53</v>
      </c>
      <c r="I15" s="17" t="s">
        <v>53</v>
      </c>
      <c r="J15" s="24"/>
      <c r="K15" s="24"/>
      <c r="L15" s="14"/>
      <c r="M15" s="14"/>
      <c r="N15" s="24"/>
      <c r="O15" s="24"/>
      <c r="P15" s="21">
        <v>1800000</v>
      </c>
      <c r="Q15" s="14"/>
      <c r="R15" s="14"/>
      <c r="S15" s="23">
        <f t="shared" ref="S15:S32" si="0">L15+M15+N15+O15+P15+Q15+R15</f>
        <v>1800000</v>
      </c>
    </row>
    <row r="16" spans="1:19" ht="47.25" x14ac:dyDescent="0.25">
      <c r="A16" s="24"/>
      <c r="B16" s="13"/>
      <c r="C16" s="18">
        <v>3</v>
      </c>
      <c r="D16" s="29" t="s">
        <v>51</v>
      </c>
      <c r="E16" s="26" t="s">
        <v>56</v>
      </c>
      <c r="F16" s="24"/>
      <c r="G16" s="24"/>
      <c r="H16" s="17" t="s">
        <v>53</v>
      </c>
      <c r="I16" s="17" t="s">
        <v>53</v>
      </c>
      <c r="J16" s="24"/>
      <c r="K16" s="24"/>
      <c r="L16" s="14"/>
      <c r="M16" s="14"/>
      <c r="N16" s="24"/>
      <c r="O16" s="24"/>
      <c r="P16" s="21">
        <v>1500000</v>
      </c>
      <c r="Q16" s="14"/>
      <c r="R16" s="14"/>
      <c r="S16" s="23">
        <f t="shared" si="0"/>
        <v>1500000</v>
      </c>
    </row>
    <row r="17" spans="1:19" ht="47.25" x14ac:dyDescent="0.25">
      <c r="A17" s="24"/>
      <c r="B17" s="13"/>
      <c r="C17" s="18">
        <v>4</v>
      </c>
      <c r="D17" s="29" t="s">
        <v>52</v>
      </c>
      <c r="E17" s="26" t="s">
        <v>57</v>
      </c>
      <c r="F17" s="24"/>
      <c r="G17" s="24"/>
      <c r="H17" s="17" t="s">
        <v>53</v>
      </c>
      <c r="I17" s="17" t="s">
        <v>53</v>
      </c>
      <c r="J17" s="24"/>
      <c r="K17" s="24"/>
      <c r="L17" s="14"/>
      <c r="M17" s="14"/>
      <c r="N17" s="24"/>
      <c r="O17" s="24"/>
      <c r="P17" s="21">
        <v>1500000</v>
      </c>
      <c r="Q17" s="14"/>
      <c r="R17" s="14"/>
      <c r="S17" s="23">
        <f t="shared" si="0"/>
        <v>1500000</v>
      </c>
    </row>
    <row r="18" spans="1:19" ht="15.75" x14ac:dyDescent="0.25">
      <c r="A18" s="18"/>
      <c r="B18" s="13"/>
      <c r="C18" s="18"/>
      <c r="D18" s="31"/>
      <c r="E18" s="14"/>
      <c r="F18" s="16"/>
      <c r="G18" s="32"/>
      <c r="H18" s="17"/>
      <c r="I18" s="17"/>
      <c r="J18" s="18"/>
      <c r="K18" s="18"/>
      <c r="L18" s="14"/>
      <c r="M18" s="14"/>
      <c r="N18" s="24"/>
      <c r="O18" s="20"/>
      <c r="P18" s="21"/>
      <c r="Q18" s="14"/>
      <c r="R18" s="22"/>
      <c r="S18" s="36">
        <f>SUM(S14:S17)</f>
        <v>8913000</v>
      </c>
    </row>
    <row r="19" spans="1:19" ht="63" x14ac:dyDescent="0.25">
      <c r="A19" s="28" t="s">
        <v>24</v>
      </c>
      <c r="B19" s="13" t="s">
        <v>67</v>
      </c>
      <c r="C19" s="18">
        <v>1</v>
      </c>
      <c r="D19" s="15" t="s">
        <v>40</v>
      </c>
      <c r="E19" s="14" t="s">
        <v>25</v>
      </c>
      <c r="F19" s="33" t="s">
        <v>58</v>
      </c>
      <c r="G19" s="33" t="s">
        <v>60</v>
      </c>
      <c r="H19" s="17" t="s">
        <v>59</v>
      </c>
      <c r="I19" s="17" t="s">
        <v>59</v>
      </c>
      <c r="J19" s="18" t="s">
        <v>45</v>
      </c>
      <c r="K19" s="13" t="s">
        <v>26</v>
      </c>
      <c r="L19" s="14"/>
      <c r="M19" s="14"/>
      <c r="N19" s="24"/>
      <c r="O19" s="24"/>
      <c r="P19" s="21">
        <v>1950000</v>
      </c>
      <c r="Q19" s="14"/>
      <c r="R19" s="14"/>
      <c r="S19" s="23">
        <f t="shared" si="0"/>
        <v>1950000</v>
      </c>
    </row>
    <row r="20" spans="1:19" ht="47.25" x14ac:dyDescent="0.25">
      <c r="A20" s="24"/>
      <c r="B20" s="13"/>
      <c r="C20" s="18">
        <v>2</v>
      </c>
      <c r="D20" s="29" t="s">
        <v>64</v>
      </c>
      <c r="E20" s="26" t="s">
        <v>49</v>
      </c>
      <c r="F20" s="24"/>
      <c r="G20" s="24"/>
      <c r="H20" s="17" t="s">
        <v>59</v>
      </c>
      <c r="I20" s="17" t="s">
        <v>59</v>
      </c>
      <c r="J20" s="24"/>
      <c r="K20" s="24"/>
      <c r="L20" s="14"/>
      <c r="M20" s="14"/>
      <c r="N20" s="24"/>
      <c r="O20" s="27">
        <v>382500</v>
      </c>
      <c r="P20" s="21">
        <v>1950000</v>
      </c>
      <c r="Q20" s="14"/>
      <c r="R20" s="14"/>
      <c r="S20" s="23">
        <f t="shared" si="0"/>
        <v>2332500</v>
      </c>
    </row>
    <row r="21" spans="1:19" ht="47.25" x14ac:dyDescent="0.25">
      <c r="A21" s="24"/>
      <c r="B21" s="13"/>
      <c r="C21" s="18">
        <v>3</v>
      </c>
      <c r="D21" s="29" t="s">
        <v>61</v>
      </c>
      <c r="E21" s="26"/>
      <c r="F21" s="24"/>
      <c r="G21" s="24"/>
      <c r="H21" s="17" t="s">
        <v>59</v>
      </c>
      <c r="I21" s="17" t="s">
        <v>59</v>
      </c>
      <c r="J21" s="24"/>
      <c r="K21" s="24"/>
      <c r="L21" s="14"/>
      <c r="M21" s="14"/>
      <c r="N21" s="24"/>
      <c r="O21" s="24"/>
      <c r="P21" s="21">
        <v>1050000</v>
      </c>
      <c r="Q21" s="14"/>
      <c r="R21" s="14"/>
      <c r="S21" s="23">
        <f t="shared" si="0"/>
        <v>1050000</v>
      </c>
    </row>
    <row r="22" spans="1:19" ht="15.75" x14ac:dyDescent="0.25">
      <c r="A22" s="18"/>
      <c r="B22" s="13"/>
      <c r="C22" s="18"/>
      <c r="D22" s="25"/>
      <c r="E22" s="28"/>
      <c r="F22" s="19"/>
      <c r="G22" s="19"/>
      <c r="H22" s="17"/>
      <c r="I22" s="17"/>
      <c r="J22" s="18"/>
      <c r="K22" s="18"/>
      <c r="L22" s="14"/>
      <c r="M22" s="14"/>
      <c r="N22" s="24"/>
      <c r="O22" s="20"/>
      <c r="P22" s="21"/>
      <c r="Q22" s="14"/>
      <c r="R22" s="14"/>
      <c r="S22" s="37">
        <f>SUM(S19:S21)</f>
        <v>5332500</v>
      </c>
    </row>
    <row r="23" spans="1:19" ht="47.25" x14ac:dyDescent="0.25">
      <c r="A23" s="18">
        <v>5</v>
      </c>
      <c r="B23" s="13" t="s">
        <v>68</v>
      </c>
      <c r="C23" s="18">
        <v>1</v>
      </c>
      <c r="D23" s="15" t="s">
        <v>40</v>
      </c>
      <c r="E23" s="14" t="s">
        <v>25</v>
      </c>
      <c r="F23" s="33" t="s">
        <v>62</v>
      </c>
      <c r="G23" s="33" t="s">
        <v>60</v>
      </c>
      <c r="H23" s="34" t="s">
        <v>63</v>
      </c>
      <c r="I23" s="34" t="s">
        <v>63</v>
      </c>
      <c r="J23" s="18" t="s">
        <v>45</v>
      </c>
      <c r="K23" s="13" t="s">
        <v>26</v>
      </c>
      <c r="L23" s="14"/>
      <c r="M23" s="14"/>
      <c r="N23" s="24"/>
      <c r="O23" s="24"/>
      <c r="P23" s="21">
        <v>1950000</v>
      </c>
      <c r="Q23" s="14"/>
      <c r="R23" s="14"/>
      <c r="S23" s="23">
        <f t="shared" si="0"/>
        <v>1950000</v>
      </c>
    </row>
    <row r="24" spans="1:19" ht="47.25" x14ac:dyDescent="0.25">
      <c r="A24" s="24"/>
      <c r="B24" s="18"/>
      <c r="C24" s="18">
        <v>2</v>
      </c>
      <c r="D24" s="29" t="s">
        <v>64</v>
      </c>
      <c r="E24" s="26" t="s">
        <v>49</v>
      </c>
      <c r="F24" s="24"/>
      <c r="G24" s="24"/>
      <c r="H24" s="34" t="s">
        <v>63</v>
      </c>
      <c r="I24" s="34" t="s">
        <v>63</v>
      </c>
      <c r="J24" s="24"/>
      <c r="K24" s="24"/>
      <c r="L24" s="14"/>
      <c r="M24" s="14"/>
      <c r="N24" s="24"/>
      <c r="O24" s="24"/>
      <c r="P24" s="21">
        <v>1950000</v>
      </c>
      <c r="Q24" s="14"/>
      <c r="R24" s="14"/>
      <c r="S24" s="23">
        <f t="shared" si="0"/>
        <v>1950000</v>
      </c>
    </row>
    <row r="25" spans="1:19" ht="47.25" x14ac:dyDescent="0.25">
      <c r="A25" s="24"/>
      <c r="B25" s="18"/>
      <c r="C25" s="18">
        <v>3</v>
      </c>
      <c r="D25" s="29" t="s">
        <v>61</v>
      </c>
      <c r="E25" s="26"/>
      <c r="F25" s="24"/>
      <c r="G25" s="24"/>
      <c r="H25" s="34" t="s">
        <v>63</v>
      </c>
      <c r="I25" s="34" t="s">
        <v>63</v>
      </c>
      <c r="J25" s="24"/>
      <c r="K25" s="24"/>
      <c r="L25" s="24"/>
      <c r="M25" s="24"/>
      <c r="N25" s="24"/>
      <c r="O25" s="24"/>
      <c r="P25" s="27">
        <v>1050000</v>
      </c>
      <c r="Q25" s="24"/>
      <c r="R25" s="24"/>
      <c r="S25" s="23">
        <f t="shared" si="0"/>
        <v>1050000</v>
      </c>
    </row>
    <row r="26" spans="1:19" ht="15.75" x14ac:dyDescent="0.25">
      <c r="B26" s="35"/>
      <c r="C26" s="35"/>
      <c r="D26" s="29"/>
      <c r="E26" s="26"/>
      <c r="F26" s="24"/>
      <c r="G26" s="24"/>
      <c r="H26" s="34"/>
      <c r="I26" s="34"/>
      <c r="J26" s="24"/>
      <c r="K26" s="24"/>
      <c r="L26" s="24"/>
      <c r="M26" s="24"/>
      <c r="N26" s="24"/>
      <c r="O26" s="24"/>
      <c r="P26" s="27"/>
      <c r="Q26" s="24"/>
      <c r="R26" s="24"/>
      <c r="S26" s="36">
        <f>SUM(S23:S25)</f>
        <v>4950000</v>
      </c>
    </row>
    <row r="27" spans="1:19" ht="47.25" x14ac:dyDescent="0.25">
      <c r="A27" s="18">
        <v>6</v>
      </c>
      <c r="B27" s="33" t="s">
        <v>74</v>
      </c>
      <c r="C27" s="35">
        <v>1</v>
      </c>
      <c r="D27" s="29" t="s">
        <v>69</v>
      </c>
      <c r="E27" s="26" t="s">
        <v>70</v>
      </c>
      <c r="F27" s="19" t="s">
        <v>71</v>
      </c>
      <c r="G27" s="33" t="s">
        <v>60</v>
      </c>
      <c r="H27" s="34" t="s">
        <v>72</v>
      </c>
      <c r="I27" s="34" t="s">
        <v>72</v>
      </c>
      <c r="J27" s="18" t="s">
        <v>45</v>
      </c>
      <c r="K27" s="13" t="s">
        <v>26</v>
      </c>
      <c r="L27" s="24"/>
      <c r="M27" s="24"/>
      <c r="N27" s="24"/>
      <c r="O27" s="27">
        <v>570000</v>
      </c>
      <c r="P27" s="27">
        <v>1950000</v>
      </c>
      <c r="Q27" s="24"/>
      <c r="R27" s="24"/>
      <c r="S27" s="23">
        <f t="shared" si="0"/>
        <v>2520000</v>
      </c>
    </row>
    <row r="28" spans="1:19" ht="47.25" x14ac:dyDescent="0.25">
      <c r="A28" s="24"/>
      <c r="B28" s="35"/>
      <c r="C28" s="35">
        <v>2</v>
      </c>
      <c r="D28" s="29" t="s">
        <v>73</v>
      </c>
      <c r="E28" s="26"/>
      <c r="F28" s="24"/>
      <c r="G28" s="24"/>
      <c r="H28" s="34" t="s">
        <v>72</v>
      </c>
      <c r="I28" s="34" t="s">
        <v>72</v>
      </c>
      <c r="J28" s="24"/>
      <c r="K28" s="24"/>
      <c r="L28" s="24"/>
      <c r="M28" s="24"/>
      <c r="N28" s="24"/>
      <c r="O28" s="24"/>
      <c r="P28" s="27">
        <v>1050000</v>
      </c>
      <c r="Q28" s="24"/>
      <c r="R28" s="24"/>
      <c r="S28" s="23">
        <f t="shared" si="0"/>
        <v>1050000</v>
      </c>
    </row>
    <row r="29" spans="1:19" ht="15.75" x14ac:dyDescent="0.25">
      <c r="A29" s="24"/>
      <c r="B29" s="35"/>
      <c r="C29" s="35"/>
      <c r="D29" s="29"/>
      <c r="E29" s="26"/>
      <c r="F29" s="24"/>
      <c r="G29" s="24"/>
      <c r="H29" s="34"/>
      <c r="I29" s="34"/>
      <c r="J29" s="24"/>
      <c r="K29" s="24"/>
      <c r="L29" s="24"/>
      <c r="M29" s="24"/>
      <c r="N29" s="24"/>
      <c r="O29" s="24"/>
      <c r="P29" s="27"/>
      <c r="Q29" s="24"/>
      <c r="R29" s="24"/>
      <c r="S29" s="39">
        <f>SUM(S27:S28)</f>
        <v>3570000</v>
      </c>
    </row>
    <row r="30" spans="1:19" ht="99.75" customHeight="1" x14ac:dyDescent="0.25">
      <c r="A30" s="24">
        <v>7</v>
      </c>
      <c r="B30" s="33" t="s">
        <v>75</v>
      </c>
      <c r="C30" s="35">
        <v>1</v>
      </c>
      <c r="D30" s="41" t="s">
        <v>76</v>
      </c>
      <c r="E30" s="26" t="s">
        <v>79</v>
      </c>
      <c r="F30" s="19" t="s">
        <v>80</v>
      </c>
      <c r="G30" s="19" t="s">
        <v>81</v>
      </c>
      <c r="H30" s="34" t="s">
        <v>82</v>
      </c>
      <c r="I30" s="34" t="s">
        <v>82</v>
      </c>
      <c r="J30" s="18" t="s">
        <v>83</v>
      </c>
      <c r="K30" s="13" t="s">
        <v>26</v>
      </c>
      <c r="L30" s="24"/>
      <c r="M30" s="24"/>
      <c r="N30" s="24"/>
      <c r="O30" s="27">
        <v>480000</v>
      </c>
      <c r="P30" s="27">
        <v>650000</v>
      </c>
      <c r="Q30" s="24"/>
      <c r="R30" s="24"/>
      <c r="S30" s="23">
        <f t="shared" si="0"/>
        <v>1130000</v>
      </c>
    </row>
    <row r="31" spans="1:19" ht="31.5" x14ac:dyDescent="0.25">
      <c r="A31" s="24"/>
      <c r="B31" s="35"/>
      <c r="C31" s="35">
        <v>2</v>
      </c>
      <c r="D31" s="38" t="s">
        <v>77</v>
      </c>
      <c r="E31" s="14" t="s">
        <v>25</v>
      </c>
      <c r="F31" s="24"/>
      <c r="G31" s="24"/>
      <c r="H31" s="34" t="s">
        <v>82</v>
      </c>
      <c r="I31" s="34" t="s">
        <v>82</v>
      </c>
      <c r="J31" s="24"/>
      <c r="K31" s="24"/>
      <c r="L31" s="24"/>
      <c r="M31" s="24"/>
      <c r="N31" s="24"/>
      <c r="O31" s="24"/>
      <c r="P31" s="27">
        <v>600000</v>
      </c>
      <c r="Q31" s="24"/>
      <c r="R31" s="24"/>
      <c r="S31" s="23">
        <f t="shared" si="0"/>
        <v>600000</v>
      </c>
    </row>
    <row r="32" spans="1:19" ht="31.5" x14ac:dyDescent="0.25">
      <c r="A32" s="24"/>
      <c r="B32" s="35"/>
      <c r="C32" s="35">
        <v>3</v>
      </c>
      <c r="D32" s="38" t="s">
        <v>78</v>
      </c>
      <c r="E32" s="26" t="s">
        <v>55</v>
      </c>
      <c r="F32" s="24"/>
      <c r="G32" s="24"/>
      <c r="H32" s="34" t="s">
        <v>82</v>
      </c>
      <c r="I32" s="34" t="s">
        <v>82</v>
      </c>
      <c r="J32" s="24"/>
      <c r="K32" s="24"/>
      <c r="L32" s="24"/>
      <c r="M32" s="24"/>
      <c r="N32" s="24"/>
      <c r="O32" s="24"/>
      <c r="P32" s="27">
        <v>600000</v>
      </c>
      <c r="Q32" s="24"/>
      <c r="R32" s="24"/>
      <c r="S32" s="23">
        <f t="shared" si="0"/>
        <v>600000</v>
      </c>
    </row>
    <row r="33" spans="1:19" ht="15.75" x14ac:dyDescent="0.25">
      <c r="A33" s="24"/>
      <c r="B33" s="35"/>
      <c r="C33" s="35"/>
      <c r="D33" s="38"/>
      <c r="E33" s="26"/>
      <c r="F33" s="24"/>
      <c r="G33" s="24"/>
      <c r="H33" s="34"/>
      <c r="I33" s="34"/>
      <c r="J33" s="24"/>
      <c r="K33" s="24"/>
      <c r="L33" s="24"/>
      <c r="M33" s="24"/>
      <c r="N33" s="24"/>
      <c r="O33" s="24"/>
      <c r="P33" s="27"/>
      <c r="Q33" s="24"/>
      <c r="R33" s="24"/>
      <c r="S33" s="39">
        <f>SUM(S30:S32)</f>
        <v>2330000</v>
      </c>
    </row>
    <row r="34" spans="1:19" ht="27.75" customHeight="1" x14ac:dyDescent="0.25">
      <c r="A34" s="141" t="s">
        <v>28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5">
        <f>S10+S13+S18+S22+S26+S29+S33</f>
        <v>28022000</v>
      </c>
    </row>
    <row r="35" spans="1:19" x14ac:dyDescent="0.25">
      <c r="F35" s="40"/>
    </row>
    <row r="37" spans="1:19" ht="18.75" x14ac:dyDescent="0.3">
      <c r="Q37" s="142" t="s">
        <v>31</v>
      </c>
      <c r="R37" s="142"/>
    </row>
    <row r="38" spans="1:19" ht="18" x14ac:dyDescent="0.25">
      <c r="Q38" s="4" t="s">
        <v>32</v>
      </c>
      <c r="R38" s="4"/>
    </row>
    <row r="39" spans="1:19" ht="18" x14ac:dyDescent="0.25">
      <c r="Q39" s="4"/>
      <c r="R39" s="4"/>
    </row>
    <row r="40" spans="1:19" ht="18" x14ac:dyDescent="0.25">
      <c r="Q40" s="4"/>
      <c r="R40" s="4"/>
    </row>
    <row r="41" spans="1:19" ht="18.75" x14ac:dyDescent="0.3">
      <c r="Q41" s="134"/>
      <c r="R41" s="134"/>
    </row>
    <row r="42" spans="1:19" ht="18.75" x14ac:dyDescent="0.3">
      <c r="Q42" s="134" t="s">
        <v>33</v>
      </c>
      <c r="R42" s="134"/>
    </row>
    <row r="43" spans="1:19" ht="18.75" x14ac:dyDescent="0.3">
      <c r="Q43" s="135" t="s">
        <v>34</v>
      </c>
      <c r="R43" s="135"/>
    </row>
  </sheetData>
  <mergeCells count="19">
    <mergeCell ref="A1:S1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Q41:R41"/>
    <mergeCell ref="Q42:R42"/>
    <mergeCell ref="Q43:R43"/>
    <mergeCell ref="K5:K6"/>
    <mergeCell ref="L5:L6"/>
    <mergeCell ref="M5:M6"/>
    <mergeCell ref="N5:S5"/>
    <mergeCell ref="A34:R34"/>
    <mergeCell ref="Q37:R37"/>
  </mergeCells>
  <pageMargins left="0.19" right="0.118110236220472" top="0.74803149606299202" bottom="0.74803149606299202" header="0.31496062992126" footer="0.31496062992126"/>
  <pageSetup paperSize="5" scale="3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topLeftCell="A13" zoomScale="60" zoomScaleNormal="100" workbookViewId="0">
      <selection activeCell="D21" sqref="D21:E21"/>
    </sheetView>
  </sheetViews>
  <sheetFormatPr defaultRowHeight="12.75" x14ac:dyDescent="0.2"/>
  <cols>
    <col min="1" max="1" width="7.28515625" style="42" customWidth="1"/>
    <col min="2" max="2" width="14.28515625" style="42" customWidth="1"/>
    <col min="3" max="3" width="13.5703125" style="45" customWidth="1"/>
    <col min="4" max="4" width="28.28515625" style="42" customWidth="1"/>
    <col min="5" max="5" width="28.5703125" style="42" customWidth="1"/>
    <col min="6" max="6" width="29.28515625" style="42" customWidth="1"/>
    <col min="7" max="7" width="24.5703125" style="42" customWidth="1"/>
    <col min="8" max="8" width="11.5703125" style="42" customWidth="1"/>
    <col min="9" max="9" width="11.42578125" style="42" customWidth="1"/>
    <col min="10" max="10" width="9.42578125" style="42" customWidth="1"/>
    <col min="11" max="11" width="10.42578125" style="42" customWidth="1"/>
    <col min="12" max="12" width="9" style="42" customWidth="1"/>
    <col min="13" max="13" width="9.5703125" style="42" customWidth="1"/>
    <col min="14" max="14" width="10" style="42" customWidth="1"/>
    <col min="15" max="15" width="15.42578125" style="42" customWidth="1"/>
    <col min="16" max="16" width="13.140625" style="42" customWidth="1"/>
    <col min="17" max="17" width="11.7109375" style="42" customWidth="1"/>
    <col min="18" max="18" width="12.85546875" style="42" customWidth="1"/>
    <col min="19" max="19" width="15.85546875" style="42" bestFit="1" customWidth="1"/>
    <col min="20" max="20" width="13.5703125" style="42" bestFit="1" customWidth="1"/>
    <col min="21" max="21" width="9.140625" style="42"/>
    <col min="22" max="22" width="12" style="42" bestFit="1" customWidth="1"/>
    <col min="23" max="16384" width="9.140625" style="42"/>
  </cols>
  <sheetData>
    <row r="1" spans="1:20" ht="22.5" customHeight="1" x14ac:dyDescent="0.2">
      <c r="A1" s="155" t="s">
        <v>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0" x14ac:dyDescent="0.2">
      <c r="A2" s="43" t="s">
        <v>161</v>
      </c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x14ac:dyDescent="0.2">
      <c r="A3" s="43" t="s">
        <v>0</v>
      </c>
      <c r="B3" s="43" t="s">
        <v>21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x14ac:dyDescent="0.2">
      <c r="A4" s="43"/>
      <c r="B4" s="43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s="45" customFormat="1" ht="45" customHeight="1" x14ac:dyDescent="0.25">
      <c r="A5" s="152" t="s">
        <v>1</v>
      </c>
      <c r="B5" s="152" t="s">
        <v>2</v>
      </c>
      <c r="C5" s="152" t="s">
        <v>3</v>
      </c>
      <c r="D5" s="153" t="s">
        <v>4</v>
      </c>
      <c r="E5" s="152" t="s">
        <v>5</v>
      </c>
      <c r="F5" s="152" t="s">
        <v>10</v>
      </c>
      <c r="G5" s="152" t="s">
        <v>6</v>
      </c>
      <c r="H5" s="152" t="s">
        <v>7</v>
      </c>
      <c r="I5" s="152"/>
      <c r="J5" s="152" t="s">
        <v>11</v>
      </c>
      <c r="K5" s="152" t="s">
        <v>12</v>
      </c>
      <c r="L5" s="152" t="s">
        <v>13</v>
      </c>
      <c r="M5" s="152" t="s">
        <v>14</v>
      </c>
      <c r="N5" s="153" t="s">
        <v>15</v>
      </c>
      <c r="O5" s="153"/>
      <c r="P5" s="153"/>
      <c r="Q5" s="153"/>
      <c r="R5" s="153"/>
      <c r="S5" s="153"/>
    </row>
    <row r="6" spans="1:20" x14ac:dyDescent="0.2">
      <c r="A6" s="152"/>
      <c r="B6" s="152"/>
      <c r="C6" s="152"/>
      <c r="D6" s="153"/>
      <c r="E6" s="152"/>
      <c r="F6" s="152"/>
      <c r="G6" s="152"/>
      <c r="H6" s="56" t="s">
        <v>8</v>
      </c>
      <c r="I6" s="56" t="s">
        <v>9</v>
      </c>
      <c r="J6" s="152"/>
      <c r="K6" s="152"/>
      <c r="L6" s="152"/>
      <c r="M6" s="152"/>
      <c r="N6" s="56" t="s">
        <v>27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</row>
    <row r="7" spans="1:20" s="46" customFormat="1" x14ac:dyDescent="0.2">
      <c r="A7" s="56">
        <v>1</v>
      </c>
      <c r="B7" s="56">
        <v>2</v>
      </c>
      <c r="C7" s="57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  <c r="S7" s="56">
        <v>19</v>
      </c>
    </row>
    <row r="8" spans="1:20" s="55" customFormat="1" ht="45.75" customHeight="1" x14ac:dyDescent="0.2">
      <c r="A8" s="47">
        <v>1</v>
      </c>
      <c r="B8" s="48" t="s">
        <v>86</v>
      </c>
      <c r="C8" s="47">
        <v>1</v>
      </c>
      <c r="D8" s="85" t="s">
        <v>84</v>
      </c>
      <c r="E8" s="48" t="s">
        <v>85</v>
      </c>
      <c r="F8" s="47" t="s">
        <v>145</v>
      </c>
      <c r="G8" s="47" t="s">
        <v>121</v>
      </c>
      <c r="H8" s="49">
        <v>43537</v>
      </c>
      <c r="I8" s="49">
        <v>43539</v>
      </c>
      <c r="J8" s="47" t="s">
        <v>87</v>
      </c>
      <c r="K8" s="47" t="s">
        <v>26</v>
      </c>
      <c r="L8" s="48"/>
      <c r="M8" s="48"/>
      <c r="N8" s="50"/>
      <c r="O8" s="51">
        <v>328405</v>
      </c>
      <c r="P8" s="52">
        <v>1950000</v>
      </c>
      <c r="Q8" s="48"/>
      <c r="R8" s="53"/>
      <c r="S8" s="54">
        <f>L8+M8+N8+O8+P8+Q8+R8</f>
        <v>2278405</v>
      </c>
    </row>
    <row r="9" spans="1:20" ht="45.75" customHeight="1" x14ac:dyDescent="0.2">
      <c r="A9" s="56"/>
      <c r="B9" s="47"/>
      <c r="C9" s="57">
        <v>2</v>
      </c>
      <c r="D9" s="86" t="s">
        <v>77</v>
      </c>
      <c r="E9" s="48" t="s">
        <v>25</v>
      </c>
      <c r="F9" s="56"/>
      <c r="G9" s="56"/>
      <c r="H9" s="49">
        <v>43537</v>
      </c>
      <c r="I9" s="49">
        <v>43539</v>
      </c>
      <c r="J9" s="56"/>
      <c r="K9" s="56"/>
      <c r="L9" s="48"/>
      <c r="M9" s="48"/>
      <c r="N9" s="56"/>
      <c r="O9" s="58"/>
      <c r="P9" s="52">
        <v>1950000</v>
      </c>
      <c r="Q9" s="48"/>
      <c r="R9" s="48"/>
      <c r="S9" s="107">
        <f>L9+M9+N9+O9+P9+Q9+R9</f>
        <v>1950000</v>
      </c>
      <c r="T9" s="42">
        <v>1</v>
      </c>
    </row>
    <row r="10" spans="1:20" ht="31.5" customHeight="1" x14ac:dyDescent="0.2">
      <c r="A10" s="56"/>
      <c r="B10" s="47"/>
      <c r="C10" s="57"/>
      <c r="D10" s="87"/>
      <c r="E10" s="59"/>
      <c r="F10" s="56"/>
      <c r="G10" s="56"/>
      <c r="H10" s="49"/>
      <c r="I10" s="49"/>
      <c r="J10" s="56"/>
      <c r="K10" s="56"/>
      <c r="L10" s="48"/>
      <c r="M10" s="48"/>
      <c r="N10" s="56"/>
      <c r="O10" s="58"/>
      <c r="P10" s="52"/>
      <c r="Q10" s="48"/>
      <c r="R10" s="48"/>
      <c r="S10" s="60">
        <f>SUM(S8:S9)</f>
        <v>4228405</v>
      </c>
    </row>
    <row r="11" spans="1:20" ht="45.75" customHeight="1" x14ac:dyDescent="0.2">
      <c r="A11" s="38" t="s">
        <v>22</v>
      </c>
      <c r="B11" s="48" t="s">
        <v>116</v>
      </c>
      <c r="C11" s="47">
        <v>1</v>
      </c>
      <c r="D11" s="85" t="s">
        <v>146</v>
      </c>
      <c r="E11" s="48" t="s">
        <v>48</v>
      </c>
      <c r="F11" s="61" t="s">
        <v>93</v>
      </c>
      <c r="G11" s="50" t="s">
        <v>122</v>
      </c>
      <c r="H11" s="49">
        <v>43549</v>
      </c>
      <c r="I11" s="49">
        <v>43549</v>
      </c>
      <c r="J11" s="47" t="s">
        <v>94</v>
      </c>
      <c r="K11" s="47" t="s">
        <v>26</v>
      </c>
      <c r="L11" s="48"/>
      <c r="M11" s="48"/>
      <c r="N11" s="56"/>
      <c r="O11" s="51"/>
      <c r="P11" s="52">
        <v>375000</v>
      </c>
      <c r="Q11" s="48"/>
      <c r="R11" s="53"/>
      <c r="S11" s="54">
        <f t="shared" ref="S11:S17" si="0">L11+M11+N11+O11+P11+Q11+R11</f>
        <v>375000</v>
      </c>
    </row>
    <row r="12" spans="1:20" ht="45.75" customHeight="1" x14ac:dyDescent="0.2">
      <c r="A12" s="56"/>
      <c r="B12" s="47"/>
      <c r="C12" s="57">
        <v>2</v>
      </c>
      <c r="D12" s="90" t="s">
        <v>88</v>
      </c>
      <c r="E12" s="59" t="s">
        <v>157</v>
      </c>
      <c r="F12" s="56"/>
      <c r="G12" s="56"/>
      <c r="H12" s="49">
        <v>43549</v>
      </c>
      <c r="I12" s="49">
        <v>43549</v>
      </c>
      <c r="J12" s="56"/>
      <c r="K12" s="56"/>
      <c r="L12" s="48"/>
      <c r="M12" s="48"/>
      <c r="N12" s="56"/>
      <c r="O12" s="56"/>
      <c r="P12" s="52">
        <v>375000</v>
      </c>
      <c r="Q12" s="48"/>
      <c r="R12" s="48"/>
      <c r="S12" s="54">
        <f t="shared" si="0"/>
        <v>375000</v>
      </c>
    </row>
    <row r="13" spans="1:20" ht="45.75" customHeight="1" x14ac:dyDescent="0.2">
      <c r="A13" s="56"/>
      <c r="B13" s="47"/>
      <c r="C13" s="47">
        <v>3</v>
      </c>
      <c r="D13" s="85" t="s">
        <v>90</v>
      </c>
      <c r="E13" s="48" t="s">
        <v>158</v>
      </c>
      <c r="F13" s="56"/>
      <c r="G13" s="56"/>
      <c r="H13" s="49">
        <v>43549</v>
      </c>
      <c r="I13" s="49">
        <v>43549</v>
      </c>
      <c r="J13" s="56"/>
      <c r="K13" s="56"/>
      <c r="L13" s="48"/>
      <c r="M13" s="48"/>
      <c r="N13" s="56"/>
      <c r="O13" s="56"/>
      <c r="P13" s="52">
        <v>375000</v>
      </c>
      <c r="Q13" s="48"/>
      <c r="R13" s="48"/>
      <c r="S13" s="54">
        <f t="shared" si="0"/>
        <v>375000</v>
      </c>
    </row>
    <row r="14" spans="1:20" ht="35.25" customHeight="1" x14ac:dyDescent="0.2">
      <c r="A14" s="80"/>
      <c r="B14" s="47"/>
      <c r="C14" s="57">
        <v>4</v>
      </c>
      <c r="D14" s="90" t="s">
        <v>91</v>
      </c>
      <c r="E14" s="84" t="s">
        <v>159</v>
      </c>
      <c r="F14" s="50"/>
      <c r="G14" s="56"/>
      <c r="H14" s="49">
        <v>43549</v>
      </c>
      <c r="I14" s="49">
        <v>43549</v>
      </c>
      <c r="J14" s="57"/>
      <c r="K14" s="47"/>
      <c r="L14" s="48"/>
      <c r="M14" s="48"/>
      <c r="N14" s="56"/>
      <c r="O14" s="58"/>
      <c r="P14" s="52">
        <v>375000</v>
      </c>
      <c r="Q14" s="62"/>
      <c r="R14" s="48"/>
      <c r="S14" s="54">
        <f t="shared" si="0"/>
        <v>375000</v>
      </c>
    </row>
    <row r="15" spans="1:20" ht="45.75" customHeight="1" x14ac:dyDescent="0.2">
      <c r="A15" s="56"/>
      <c r="B15" s="47"/>
      <c r="C15" s="47">
        <v>5</v>
      </c>
      <c r="D15" s="88" t="s">
        <v>92</v>
      </c>
      <c r="E15" s="59" t="s">
        <v>160</v>
      </c>
      <c r="F15" s="56"/>
      <c r="G15" s="56"/>
      <c r="H15" s="49">
        <v>43549</v>
      </c>
      <c r="I15" s="49">
        <v>43549</v>
      </c>
      <c r="J15" s="56"/>
      <c r="K15" s="56"/>
      <c r="L15" s="48"/>
      <c r="M15" s="48"/>
      <c r="N15" s="56"/>
      <c r="O15" s="80"/>
      <c r="P15" s="52">
        <v>350000</v>
      </c>
      <c r="Q15" s="48"/>
      <c r="R15" s="48"/>
      <c r="S15" s="54">
        <f t="shared" si="0"/>
        <v>350000</v>
      </c>
    </row>
    <row r="16" spans="1:20" ht="45.75" customHeight="1" x14ac:dyDescent="0.2">
      <c r="A16" s="56"/>
      <c r="B16" s="47"/>
      <c r="C16" s="57">
        <v>6</v>
      </c>
      <c r="D16" s="86" t="s">
        <v>77</v>
      </c>
      <c r="E16" s="48" t="s">
        <v>25</v>
      </c>
      <c r="F16" s="56"/>
      <c r="G16" s="56"/>
      <c r="H16" s="49">
        <v>43549</v>
      </c>
      <c r="I16" s="49">
        <v>43549</v>
      </c>
      <c r="J16" s="56"/>
      <c r="K16" s="56"/>
      <c r="L16" s="48"/>
      <c r="M16" s="48"/>
      <c r="N16" s="56"/>
      <c r="O16" s="63">
        <v>163000</v>
      </c>
      <c r="P16" s="52">
        <v>350000</v>
      </c>
      <c r="Q16" s="48"/>
      <c r="R16" s="48"/>
      <c r="S16" s="54">
        <f t="shared" si="0"/>
        <v>513000</v>
      </c>
    </row>
    <row r="17" spans="1:19" ht="45.75" customHeight="1" x14ac:dyDescent="0.2">
      <c r="A17" s="56"/>
      <c r="B17" s="47"/>
      <c r="C17" s="47">
        <v>7</v>
      </c>
      <c r="D17" s="88" t="s">
        <v>78</v>
      </c>
      <c r="E17" s="59" t="s">
        <v>55</v>
      </c>
      <c r="F17" s="56"/>
      <c r="G17" s="56"/>
      <c r="H17" s="49">
        <v>43549</v>
      </c>
      <c r="I17" s="49">
        <v>43549</v>
      </c>
      <c r="J17" s="56"/>
      <c r="K17" s="56"/>
      <c r="L17" s="48"/>
      <c r="M17" s="48"/>
      <c r="N17" s="56"/>
      <c r="O17" s="56"/>
      <c r="P17" s="52">
        <v>350000</v>
      </c>
      <c r="Q17" s="48"/>
      <c r="R17" s="48"/>
      <c r="S17" s="54">
        <f t="shared" si="0"/>
        <v>350000</v>
      </c>
    </row>
    <row r="18" spans="1:19" ht="30.75" customHeight="1" x14ac:dyDescent="0.2">
      <c r="A18" s="57"/>
      <c r="B18" s="47"/>
      <c r="C18" s="57"/>
      <c r="D18" s="90"/>
      <c r="E18" s="80"/>
      <c r="F18" s="47"/>
      <c r="G18" s="57"/>
      <c r="H18" s="49"/>
      <c r="I18" s="49"/>
      <c r="J18" s="57"/>
      <c r="K18" s="57"/>
      <c r="L18" s="48"/>
      <c r="M18" s="48"/>
      <c r="N18" s="56"/>
      <c r="O18" s="51"/>
      <c r="P18" s="52"/>
      <c r="Q18" s="48"/>
      <c r="R18" s="53"/>
      <c r="S18" s="64">
        <f>SUM(S11:S17)</f>
        <v>2713000</v>
      </c>
    </row>
    <row r="19" spans="1:19" ht="52.5" customHeight="1" x14ac:dyDescent="0.2">
      <c r="A19" s="38" t="s">
        <v>23</v>
      </c>
      <c r="B19" s="48" t="s">
        <v>117</v>
      </c>
      <c r="C19" s="57">
        <v>1</v>
      </c>
      <c r="D19" s="85" t="s">
        <v>146</v>
      </c>
      <c r="E19" s="48" t="s">
        <v>48</v>
      </c>
      <c r="F19" s="50" t="s">
        <v>101</v>
      </c>
      <c r="G19" s="50" t="s">
        <v>122</v>
      </c>
      <c r="H19" s="49" t="s">
        <v>102</v>
      </c>
      <c r="I19" s="49" t="s">
        <v>102</v>
      </c>
      <c r="J19" s="47" t="s">
        <v>94</v>
      </c>
      <c r="K19" s="47" t="s">
        <v>26</v>
      </c>
      <c r="L19" s="48"/>
      <c r="M19" s="48"/>
      <c r="N19" s="56"/>
      <c r="O19" s="56"/>
      <c r="P19" s="52">
        <v>375000</v>
      </c>
      <c r="Q19" s="48"/>
      <c r="R19" s="48"/>
      <c r="S19" s="54">
        <f>L19+M19+N19+O19+P19+Q19+R19</f>
        <v>375000</v>
      </c>
    </row>
    <row r="20" spans="1:19" ht="52.5" customHeight="1" x14ac:dyDescent="0.2">
      <c r="A20" s="56"/>
      <c r="B20" s="47"/>
      <c r="C20" s="57">
        <v>2</v>
      </c>
      <c r="D20" s="86" t="s">
        <v>77</v>
      </c>
      <c r="E20" s="48" t="s">
        <v>25</v>
      </c>
      <c r="F20" s="56"/>
      <c r="G20" s="56"/>
      <c r="H20" s="49" t="s">
        <v>102</v>
      </c>
      <c r="I20" s="49" t="s">
        <v>102</v>
      </c>
      <c r="J20" s="56"/>
      <c r="K20" s="56"/>
      <c r="L20" s="48"/>
      <c r="M20" s="48"/>
      <c r="N20" s="56"/>
      <c r="O20" s="58">
        <v>163000</v>
      </c>
      <c r="P20" s="52">
        <v>350000</v>
      </c>
      <c r="Q20" s="48"/>
      <c r="R20" s="48"/>
      <c r="S20" s="54">
        <f>L20+M20+N20+O20+P20+Q20+R20</f>
        <v>513000</v>
      </c>
    </row>
    <row r="21" spans="1:19" ht="52.5" customHeight="1" x14ac:dyDescent="0.2">
      <c r="A21" s="56"/>
      <c r="B21" s="47"/>
      <c r="C21" s="57">
        <v>3</v>
      </c>
      <c r="D21" s="87" t="s">
        <v>99</v>
      </c>
      <c r="E21" s="38" t="s">
        <v>100</v>
      </c>
      <c r="F21" s="56"/>
      <c r="G21" s="56"/>
      <c r="H21" s="49" t="s">
        <v>102</v>
      </c>
      <c r="I21" s="49" t="s">
        <v>102</v>
      </c>
      <c r="J21" s="56"/>
      <c r="K21" s="56"/>
      <c r="L21" s="48"/>
      <c r="M21" s="48"/>
      <c r="N21" s="56"/>
      <c r="O21" s="56"/>
      <c r="P21" s="52">
        <v>300000</v>
      </c>
      <c r="Q21" s="48"/>
      <c r="R21" s="48"/>
      <c r="S21" s="54">
        <f>L21+M21+N21+O21+P21+Q21+R21</f>
        <v>300000</v>
      </c>
    </row>
    <row r="22" spans="1:19" ht="52.5" customHeight="1" x14ac:dyDescent="0.2">
      <c r="A22" s="57"/>
      <c r="B22" s="47"/>
      <c r="C22" s="57">
        <v>4</v>
      </c>
      <c r="D22" s="89" t="s">
        <v>95</v>
      </c>
      <c r="E22" s="48" t="s">
        <v>96</v>
      </c>
      <c r="F22" s="50"/>
      <c r="G22" s="50"/>
      <c r="H22" s="49" t="s">
        <v>102</v>
      </c>
      <c r="I22" s="49" t="s">
        <v>102</v>
      </c>
      <c r="J22" s="57"/>
      <c r="K22" s="57"/>
      <c r="L22" s="48"/>
      <c r="M22" s="48"/>
      <c r="N22" s="56"/>
      <c r="O22" s="51"/>
      <c r="P22" s="52">
        <v>300000</v>
      </c>
      <c r="Q22" s="48"/>
      <c r="R22" s="48"/>
      <c r="S22" s="54">
        <f>L22+M22+N22+O22+P22+Q22+R22</f>
        <v>300000</v>
      </c>
    </row>
    <row r="23" spans="1:19" ht="52.5" customHeight="1" x14ac:dyDescent="0.2">
      <c r="A23" s="57"/>
      <c r="B23" s="47"/>
      <c r="C23" s="57">
        <v>5</v>
      </c>
      <c r="D23" s="85" t="s">
        <v>97</v>
      </c>
      <c r="E23" s="48" t="s">
        <v>98</v>
      </c>
      <c r="F23" s="50"/>
      <c r="G23" s="50"/>
      <c r="H23" s="49" t="s">
        <v>102</v>
      </c>
      <c r="I23" s="49" t="s">
        <v>102</v>
      </c>
      <c r="J23" s="57"/>
      <c r="K23" s="47"/>
      <c r="L23" s="48"/>
      <c r="M23" s="48"/>
      <c r="N23" s="56"/>
      <c r="O23" s="56"/>
      <c r="P23" s="52">
        <v>300000</v>
      </c>
      <c r="Q23" s="48"/>
      <c r="R23" s="48"/>
      <c r="S23" s="54">
        <f>L23+M23+N23+O23+P23+Q23+R23</f>
        <v>300000</v>
      </c>
    </row>
    <row r="24" spans="1:19" ht="31.5" customHeight="1" x14ac:dyDescent="0.2">
      <c r="A24" s="56"/>
      <c r="B24" s="57"/>
      <c r="C24" s="57"/>
      <c r="D24" s="90"/>
      <c r="E24" s="80"/>
      <c r="F24" s="56"/>
      <c r="G24" s="56"/>
      <c r="H24" s="65"/>
      <c r="I24" s="65"/>
      <c r="J24" s="56"/>
      <c r="K24" s="56"/>
      <c r="L24" s="48"/>
      <c r="M24" s="48"/>
      <c r="N24" s="56"/>
      <c r="O24" s="56"/>
      <c r="P24" s="52"/>
      <c r="Q24" s="48"/>
      <c r="R24" s="48"/>
      <c r="S24" s="64">
        <f>SUM(S19:S23)</f>
        <v>1788000</v>
      </c>
    </row>
    <row r="25" spans="1:19" ht="52.5" customHeight="1" x14ac:dyDescent="0.2">
      <c r="A25" s="38" t="s">
        <v>24</v>
      </c>
      <c r="B25" s="48" t="s">
        <v>118</v>
      </c>
      <c r="C25" s="57">
        <v>1</v>
      </c>
      <c r="D25" s="86" t="s">
        <v>77</v>
      </c>
      <c r="E25" s="48" t="s">
        <v>25</v>
      </c>
      <c r="F25" s="50" t="s">
        <v>108</v>
      </c>
      <c r="G25" s="56" t="s">
        <v>123</v>
      </c>
      <c r="H25" s="65" t="s">
        <v>148</v>
      </c>
      <c r="I25" s="65" t="s">
        <v>129</v>
      </c>
      <c r="J25" s="56" t="s">
        <v>113</v>
      </c>
      <c r="K25" s="47" t="s">
        <v>26</v>
      </c>
      <c r="L25" s="56"/>
      <c r="M25" s="56"/>
      <c r="N25" s="56"/>
      <c r="O25" s="56"/>
      <c r="P25" s="58">
        <v>1950000</v>
      </c>
      <c r="Q25" s="56"/>
      <c r="R25" s="56"/>
      <c r="S25" s="107">
        <f>L25+M25+N25+O25+P25+Q25+R25</f>
        <v>1950000</v>
      </c>
    </row>
    <row r="26" spans="1:19" ht="52.5" customHeight="1" x14ac:dyDescent="0.2">
      <c r="A26" s="80"/>
      <c r="B26" s="56"/>
      <c r="C26" s="57">
        <v>2</v>
      </c>
      <c r="D26" s="88" t="s">
        <v>78</v>
      </c>
      <c r="E26" s="59" t="s">
        <v>55</v>
      </c>
      <c r="F26" s="56"/>
      <c r="G26" s="56"/>
      <c r="H26" s="65" t="s">
        <v>148</v>
      </c>
      <c r="I26" s="65" t="s">
        <v>129</v>
      </c>
      <c r="J26" s="56"/>
      <c r="K26" s="56"/>
      <c r="L26" s="56"/>
      <c r="M26" s="56"/>
      <c r="N26" s="56"/>
      <c r="O26" s="56"/>
      <c r="P26" s="58">
        <v>1950000</v>
      </c>
      <c r="Q26" s="56"/>
      <c r="R26" s="56"/>
      <c r="S26" s="54">
        <f>L26+M26+N26+O26+P26+Q26+R26</f>
        <v>1950000</v>
      </c>
    </row>
    <row r="27" spans="1:19" ht="52.5" customHeight="1" x14ac:dyDescent="0.2">
      <c r="A27" s="57"/>
      <c r="B27" s="50"/>
      <c r="C27" s="57">
        <v>3</v>
      </c>
      <c r="D27" s="88" t="s">
        <v>147</v>
      </c>
      <c r="E27" s="59" t="s">
        <v>56</v>
      </c>
      <c r="F27" s="50"/>
      <c r="G27" s="50"/>
      <c r="H27" s="65" t="s">
        <v>148</v>
      </c>
      <c r="I27" s="65" t="s">
        <v>129</v>
      </c>
      <c r="J27" s="57"/>
      <c r="K27" s="47"/>
      <c r="L27" s="56"/>
      <c r="M27" s="56"/>
      <c r="N27" s="56"/>
      <c r="O27" s="58"/>
      <c r="P27" s="58">
        <v>1650000</v>
      </c>
      <c r="Q27" s="56"/>
      <c r="R27" s="56"/>
      <c r="S27" s="54">
        <f>L27+M27+N27+O27+P27+Q27+R27</f>
        <v>1650000</v>
      </c>
    </row>
    <row r="28" spans="1:19" ht="26.25" customHeight="1" x14ac:dyDescent="0.2">
      <c r="A28" s="56"/>
      <c r="B28" s="56"/>
      <c r="C28" s="57"/>
      <c r="D28" s="88"/>
      <c r="E28" s="59"/>
      <c r="F28" s="56"/>
      <c r="G28" s="56"/>
      <c r="H28" s="65"/>
      <c r="I28" s="65"/>
      <c r="J28" s="56"/>
      <c r="K28" s="56"/>
      <c r="L28" s="56"/>
      <c r="M28" s="56"/>
      <c r="N28" s="56"/>
      <c r="O28" s="56"/>
      <c r="P28" s="58"/>
      <c r="Q28" s="56"/>
      <c r="R28" s="56"/>
      <c r="S28" s="64">
        <f>SUM(S25:S27)</f>
        <v>5550000</v>
      </c>
    </row>
    <row r="29" spans="1:19" ht="51" customHeight="1" x14ac:dyDescent="0.2">
      <c r="A29" s="38" t="s">
        <v>114</v>
      </c>
      <c r="B29" s="48" t="s">
        <v>119</v>
      </c>
      <c r="C29" s="57">
        <v>1</v>
      </c>
      <c r="D29" s="85" t="s">
        <v>146</v>
      </c>
      <c r="E29" s="48" t="s">
        <v>48</v>
      </c>
      <c r="F29" s="50" t="s">
        <v>109</v>
      </c>
      <c r="G29" s="50" t="s">
        <v>124</v>
      </c>
      <c r="H29" s="65" t="s">
        <v>112</v>
      </c>
      <c r="I29" s="65" t="s">
        <v>112</v>
      </c>
      <c r="J29" s="47" t="s">
        <v>94</v>
      </c>
      <c r="K29" s="47" t="s">
        <v>26</v>
      </c>
      <c r="L29" s="56"/>
      <c r="M29" s="56"/>
      <c r="N29" s="56"/>
      <c r="O29" s="58">
        <v>361500</v>
      </c>
      <c r="P29" s="58">
        <v>650000</v>
      </c>
      <c r="Q29" s="56"/>
      <c r="R29" s="56"/>
      <c r="S29" s="54">
        <f t="shared" ref="S29:S34" si="1">L29+M29+N29+O29+P29+Q29+R29</f>
        <v>1011500</v>
      </c>
    </row>
    <row r="30" spans="1:19" ht="47.25" customHeight="1" x14ac:dyDescent="0.2">
      <c r="A30" s="56"/>
      <c r="B30" s="56"/>
      <c r="C30" s="57">
        <v>2</v>
      </c>
      <c r="D30" s="90" t="s">
        <v>88</v>
      </c>
      <c r="E30" s="59" t="s">
        <v>157</v>
      </c>
      <c r="F30" s="50"/>
      <c r="G30" s="56"/>
      <c r="H30" s="65" t="s">
        <v>112</v>
      </c>
      <c r="I30" s="65" t="s">
        <v>112</v>
      </c>
      <c r="J30" s="56"/>
      <c r="K30" s="56"/>
      <c r="L30" s="56"/>
      <c r="M30" s="56"/>
      <c r="N30" s="56"/>
      <c r="O30" s="56"/>
      <c r="P30" s="58">
        <v>650000</v>
      </c>
      <c r="Q30" s="56"/>
      <c r="R30" s="56"/>
      <c r="S30" s="54">
        <f t="shared" si="1"/>
        <v>650000</v>
      </c>
    </row>
    <row r="31" spans="1:19" ht="47.25" customHeight="1" x14ac:dyDescent="0.2">
      <c r="A31" s="56"/>
      <c r="B31" s="50"/>
      <c r="C31" s="57">
        <v>3</v>
      </c>
      <c r="D31" s="88" t="s">
        <v>78</v>
      </c>
      <c r="E31" s="38" t="s">
        <v>55</v>
      </c>
      <c r="F31" s="50"/>
      <c r="G31" s="50"/>
      <c r="H31" s="65" t="s">
        <v>112</v>
      </c>
      <c r="I31" s="65" t="s">
        <v>112</v>
      </c>
      <c r="J31" s="57"/>
      <c r="K31" s="47"/>
      <c r="L31" s="56"/>
      <c r="M31" s="56"/>
      <c r="N31" s="56"/>
      <c r="O31" s="58"/>
      <c r="P31" s="58">
        <v>600000</v>
      </c>
      <c r="Q31" s="56"/>
      <c r="R31" s="56"/>
      <c r="S31" s="54">
        <f t="shared" si="1"/>
        <v>600000</v>
      </c>
    </row>
    <row r="32" spans="1:19" ht="47.25" customHeight="1" x14ac:dyDescent="0.2">
      <c r="A32" s="56"/>
      <c r="B32" s="56"/>
      <c r="C32" s="57">
        <v>4</v>
      </c>
      <c r="D32" s="86" t="s">
        <v>69</v>
      </c>
      <c r="E32" s="48" t="s">
        <v>103</v>
      </c>
      <c r="F32" s="56"/>
      <c r="G32" s="56"/>
      <c r="H32" s="65" t="s">
        <v>112</v>
      </c>
      <c r="I32" s="65" t="s">
        <v>112</v>
      </c>
      <c r="J32" s="56"/>
      <c r="K32" s="56"/>
      <c r="L32" s="56"/>
      <c r="M32" s="56"/>
      <c r="N32" s="56"/>
      <c r="O32" s="56"/>
      <c r="P32" s="58">
        <v>600000</v>
      </c>
      <c r="Q32" s="56"/>
      <c r="R32" s="56"/>
      <c r="S32" s="54">
        <f t="shared" si="1"/>
        <v>600000</v>
      </c>
    </row>
    <row r="33" spans="1:19" ht="47.25" customHeight="1" x14ac:dyDescent="0.2">
      <c r="A33" s="56"/>
      <c r="B33" s="56"/>
      <c r="C33" s="57">
        <v>5</v>
      </c>
      <c r="D33" s="86" t="s">
        <v>104</v>
      </c>
      <c r="E33" s="59" t="s">
        <v>105</v>
      </c>
      <c r="F33" s="56"/>
      <c r="G33" s="56"/>
      <c r="H33" s="65" t="s">
        <v>112</v>
      </c>
      <c r="I33" s="65" t="s">
        <v>112</v>
      </c>
      <c r="J33" s="56"/>
      <c r="K33" s="56"/>
      <c r="L33" s="56"/>
      <c r="M33" s="56"/>
      <c r="N33" s="56"/>
      <c r="O33" s="56"/>
      <c r="P33" s="58">
        <v>500000</v>
      </c>
      <c r="Q33" s="56"/>
      <c r="R33" s="56"/>
      <c r="S33" s="54">
        <f t="shared" si="1"/>
        <v>500000</v>
      </c>
    </row>
    <row r="34" spans="1:19" ht="47.25" customHeight="1" x14ac:dyDescent="0.2">
      <c r="A34" s="56"/>
      <c r="B34" s="56"/>
      <c r="C34" s="57">
        <v>6</v>
      </c>
      <c r="D34" s="86" t="s">
        <v>107</v>
      </c>
      <c r="E34" s="59" t="s">
        <v>106</v>
      </c>
      <c r="F34" s="56"/>
      <c r="G34" s="56"/>
      <c r="H34" s="65" t="s">
        <v>112</v>
      </c>
      <c r="I34" s="65" t="s">
        <v>112</v>
      </c>
      <c r="J34" s="56"/>
      <c r="K34" s="56"/>
      <c r="L34" s="56"/>
      <c r="M34" s="56"/>
      <c r="N34" s="56"/>
      <c r="O34" s="56"/>
      <c r="P34" s="58">
        <v>500000</v>
      </c>
      <c r="Q34" s="56"/>
      <c r="R34" s="56"/>
      <c r="S34" s="54">
        <f t="shared" si="1"/>
        <v>500000</v>
      </c>
    </row>
    <row r="35" spans="1:19" ht="19.5" customHeight="1" x14ac:dyDescent="0.2">
      <c r="A35" s="56"/>
      <c r="B35" s="56"/>
      <c r="C35" s="57"/>
      <c r="D35" s="86"/>
      <c r="E35" s="59"/>
      <c r="F35" s="56"/>
      <c r="G35" s="56"/>
      <c r="H35" s="65"/>
      <c r="I35" s="65"/>
      <c r="J35" s="56"/>
      <c r="K35" s="56"/>
      <c r="L35" s="56"/>
      <c r="M35" s="56"/>
      <c r="N35" s="56"/>
      <c r="O35" s="56"/>
      <c r="P35" s="58"/>
      <c r="Q35" s="56"/>
      <c r="R35" s="56"/>
      <c r="S35" s="64">
        <f>SUM(S29:S34)</f>
        <v>3861500</v>
      </c>
    </row>
    <row r="36" spans="1:19" ht="45.75" customHeight="1" x14ac:dyDescent="0.2">
      <c r="A36" s="38" t="s">
        <v>115</v>
      </c>
      <c r="B36" s="48" t="s">
        <v>120</v>
      </c>
      <c r="C36" s="57">
        <v>1</v>
      </c>
      <c r="D36" s="85" t="s">
        <v>146</v>
      </c>
      <c r="E36" s="48" t="s">
        <v>48</v>
      </c>
      <c r="F36" s="47" t="s">
        <v>110</v>
      </c>
      <c r="G36" s="47" t="s">
        <v>125</v>
      </c>
      <c r="H36" s="65" t="s">
        <v>130</v>
      </c>
      <c r="I36" s="65" t="s">
        <v>131</v>
      </c>
      <c r="J36" s="47" t="s">
        <v>87</v>
      </c>
      <c r="K36" s="47" t="s">
        <v>26</v>
      </c>
      <c r="L36" s="56"/>
      <c r="M36" s="56"/>
      <c r="N36" s="56"/>
      <c r="O36" s="56"/>
      <c r="P36" s="58">
        <v>2250000</v>
      </c>
      <c r="Q36" s="56"/>
      <c r="R36" s="56"/>
      <c r="S36" s="54">
        <f>L36+M36+N36+O36+P36+Q36+R36</f>
        <v>2250000</v>
      </c>
    </row>
    <row r="37" spans="1:19" ht="45.75" customHeight="1" x14ac:dyDescent="0.2">
      <c r="A37" s="56"/>
      <c r="B37" s="56"/>
      <c r="C37" s="57">
        <v>2</v>
      </c>
      <c r="D37" s="86" t="s">
        <v>77</v>
      </c>
      <c r="E37" s="48" t="s">
        <v>25</v>
      </c>
      <c r="F37" s="56"/>
      <c r="G37" s="56"/>
      <c r="H37" s="65" t="s">
        <v>130</v>
      </c>
      <c r="I37" s="65" t="s">
        <v>131</v>
      </c>
      <c r="J37" s="56"/>
      <c r="K37" s="56"/>
      <c r="L37" s="56"/>
      <c r="M37" s="56"/>
      <c r="N37" s="56"/>
      <c r="O37" s="56"/>
      <c r="P37" s="58">
        <v>1950000</v>
      </c>
      <c r="Q37" s="56"/>
      <c r="R37" s="56"/>
      <c r="S37" s="107">
        <f>L37+M37+N37+O37+P37+Q37+R37</f>
        <v>1950000</v>
      </c>
    </row>
    <row r="38" spans="1:19" ht="45.75" customHeight="1" x14ac:dyDescent="0.2">
      <c r="A38" s="56"/>
      <c r="B38" s="56"/>
      <c r="C38" s="57">
        <v>3</v>
      </c>
      <c r="D38" s="88" t="s">
        <v>149</v>
      </c>
      <c r="E38" s="59" t="s">
        <v>49</v>
      </c>
      <c r="F38" s="56"/>
      <c r="G38" s="56"/>
      <c r="H38" s="65" t="s">
        <v>130</v>
      </c>
      <c r="I38" s="65" t="s">
        <v>131</v>
      </c>
      <c r="J38" s="56"/>
      <c r="K38" s="56"/>
      <c r="L38" s="56"/>
      <c r="M38" s="56"/>
      <c r="N38" s="56"/>
      <c r="O38" s="58">
        <v>600000</v>
      </c>
      <c r="P38" s="58">
        <v>1950000</v>
      </c>
      <c r="Q38" s="56"/>
      <c r="R38" s="56"/>
      <c r="S38" s="54">
        <f>L38+M38+N38+O38+P38+Q38+R38</f>
        <v>2550000</v>
      </c>
    </row>
    <row r="39" spans="1:19" ht="45.75" customHeight="1" x14ac:dyDescent="0.2">
      <c r="A39" s="56"/>
      <c r="B39" s="56"/>
      <c r="C39" s="57">
        <v>4</v>
      </c>
      <c r="D39" s="86" t="s">
        <v>111</v>
      </c>
      <c r="E39" s="59"/>
      <c r="F39" s="56"/>
      <c r="G39" s="56"/>
      <c r="H39" s="65" t="s">
        <v>130</v>
      </c>
      <c r="I39" s="65" t="s">
        <v>131</v>
      </c>
      <c r="J39" s="56"/>
      <c r="K39" s="56"/>
      <c r="L39" s="56"/>
      <c r="M39" s="56"/>
      <c r="N39" s="56"/>
      <c r="O39" s="56"/>
      <c r="P39" s="58">
        <v>1650000</v>
      </c>
      <c r="Q39" s="56"/>
      <c r="R39" s="56"/>
      <c r="S39" s="54">
        <f>L39+M39+N39+O39+P39+Q39+R39</f>
        <v>1650000</v>
      </c>
    </row>
    <row r="40" spans="1:19" ht="22.5" customHeight="1" x14ac:dyDescent="0.2">
      <c r="A40" s="56"/>
      <c r="B40" s="56"/>
      <c r="C40" s="57"/>
      <c r="D40" s="86"/>
      <c r="E40" s="59"/>
      <c r="F40" s="56"/>
      <c r="G40" s="56"/>
      <c r="H40" s="65"/>
      <c r="I40" s="65"/>
      <c r="J40" s="56"/>
      <c r="K40" s="56"/>
      <c r="L40" s="56"/>
      <c r="M40" s="56"/>
      <c r="N40" s="56"/>
      <c r="O40" s="56"/>
      <c r="P40" s="58"/>
      <c r="Q40" s="56"/>
      <c r="R40" s="56"/>
      <c r="S40" s="64">
        <f>SUM(S36:S39)</f>
        <v>8400000</v>
      </c>
    </row>
    <row r="41" spans="1:19" ht="41.25" customHeight="1" x14ac:dyDescent="0.2">
      <c r="A41" s="57" t="s">
        <v>142</v>
      </c>
      <c r="B41" s="56" t="s">
        <v>126</v>
      </c>
      <c r="C41" s="57">
        <v>1</v>
      </c>
      <c r="D41" s="85" t="s">
        <v>146</v>
      </c>
      <c r="E41" s="48" t="s">
        <v>48</v>
      </c>
      <c r="F41" s="47" t="s">
        <v>127</v>
      </c>
      <c r="G41" s="56" t="s">
        <v>128</v>
      </c>
      <c r="H41" s="65" t="s">
        <v>132</v>
      </c>
      <c r="I41" s="65" t="s">
        <v>133</v>
      </c>
      <c r="J41" s="56"/>
      <c r="K41" s="56"/>
      <c r="L41" s="56"/>
      <c r="M41" s="56"/>
      <c r="N41" s="56"/>
      <c r="O41" s="91"/>
      <c r="P41" s="58">
        <v>1800000</v>
      </c>
      <c r="Q41" s="56"/>
      <c r="R41" s="56"/>
      <c r="S41" s="54">
        <f t="shared" ref="S41:S55" si="2">L41+M41+N41+O41+P41+Q41+R41</f>
        <v>1800000</v>
      </c>
    </row>
    <row r="42" spans="1:19" ht="41.25" customHeight="1" x14ac:dyDescent="0.2">
      <c r="A42" s="56"/>
      <c r="B42" s="56"/>
      <c r="C42" s="57">
        <v>2</v>
      </c>
      <c r="D42" s="90" t="s">
        <v>88</v>
      </c>
      <c r="E42" s="59" t="s">
        <v>89</v>
      </c>
      <c r="F42" s="56"/>
      <c r="G42" s="56"/>
      <c r="H42" s="65" t="s">
        <v>132</v>
      </c>
      <c r="I42" s="65" t="s">
        <v>133</v>
      </c>
      <c r="J42" s="56"/>
      <c r="K42" s="56"/>
      <c r="L42" s="56"/>
      <c r="M42" s="56"/>
      <c r="N42" s="56"/>
      <c r="O42" s="56"/>
      <c r="P42" s="58">
        <v>1800000</v>
      </c>
      <c r="Q42" s="56"/>
      <c r="R42" s="56"/>
      <c r="S42" s="54">
        <f t="shared" si="2"/>
        <v>1800000</v>
      </c>
    </row>
    <row r="43" spans="1:19" ht="41.25" customHeight="1" x14ac:dyDescent="0.2">
      <c r="A43" s="56"/>
      <c r="B43" s="56"/>
      <c r="C43" s="57">
        <v>3</v>
      </c>
      <c r="D43" s="88" t="s">
        <v>78</v>
      </c>
      <c r="E43" s="38" t="s">
        <v>55</v>
      </c>
      <c r="F43" s="56"/>
      <c r="G43" s="56"/>
      <c r="H43" s="65" t="s">
        <v>132</v>
      </c>
      <c r="I43" s="65" t="s">
        <v>133</v>
      </c>
      <c r="J43" s="56"/>
      <c r="K43" s="56"/>
      <c r="L43" s="56"/>
      <c r="M43" s="56"/>
      <c r="N43" s="56"/>
      <c r="O43" s="56"/>
      <c r="P43" s="58">
        <v>1600000</v>
      </c>
      <c r="Q43" s="56"/>
      <c r="R43" s="56"/>
      <c r="S43" s="54">
        <f t="shared" si="2"/>
        <v>1600000</v>
      </c>
    </row>
    <row r="44" spans="1:19" ht="41.25" customHeight="1" x14ac:dyDescent="0.2">
      <c r="A44" s="56"/>
      <c r="B44" s="56"/>
      <c r="C44" s="57">
        <v>4</v>
      </c>
      <c r="D44" s="86" t="s">
        <v>77</v>
      </c>
      <c r="E44" s="48" t="s">
        <v>25</v>
      </c>
      <c r="F44" s="56"/>
      <c r="G44" s="56"/>
      <c r="H44" s="65" t="s">
        <v>132</v>
      </c>
      <c r="I44" s="65" t="s">
        <v>133</v>
      </c>
      <c r="J44" s="56"/>
      <c r="K44" s="56"/>
      <c r="L44" s="56"/>
      <c r="M44" s="56"/>
      <c r="N44" s="56"/>
      <c r="O44" s="58">
        <v>680000</v>
      </c>
      <c r="P44" s="58">
        <v>1600000</v>
      </c>
      <c r="Q44" s="58">
        <v>2400000</v>
      </c>
      <c r="R44" s="56"/>
      <c r="S44" s="54">
        <f>L44+M44+N44+O44+P44+Q44+R44</f>
        <v>4680000</v>
      </c>
    </row>
    <row r="45" spans="1:19" ht="41.25" customHeight="1" x14ac:dyDescent="0.2">
      <c r="A45" s="56"/>
      <c r="B45" s="56"/>
      <c r="C45" s="57">
        <v>5</v>
      </c>
      <c r="D45" s="88" t="s">
        <v>149</v>
      </c>
      <c r="E45" s="59" t="s">
        <v>49</v>
      </c>
      <c r="F45" s="56"/>
      <c r="G45" s="56"/>
      <c r="H45" s="65" t="s">
        <v>132</v>
      </c>
      <c r="I45" s="65" t="s">
        <v>133</v>
      </c>
      <c r="J45" s="56"/>
      <c r="K45" s="56"/>
      <c r="L45" s="56"/>
      <c r="M45" s="56"/>
      <c r="N45" s="56"/>
      <c r="O45" s="56"/>
      <c r="P45" s="58">
        <v>1600000</v>
      </c>
      <c r="Q45" s="56"/>
      <c r="R45" s="56"/>
      <c r="S45" s="54">
        <f t="shared" si="2"/>
        <v>1600000</v>
      </c>
    </row>
    <row r="46" spans="1:19" ht="22.5" customHeight="1" x14ac:dyDescent="0.2">
      <c r="A46" s="56"/>
      <c r="B46" s="56"/>
      <c r="C46" s="57"/>
      <c r="D46" s="86"/>
      <c r="E46" s="59"/>
      <c r="F46" s="56"/>
      <c r="G46" s="56"/>
      <c r="H46" s="65"/>
      <c r="I46" s="65"/>
      <c r="J46" s="56"/>
      <c r="K46" s="56"/>
      <c r="L46" s="56"/>
      <c r="M46" s="56"/>
      <c r="N46" s="56"/>
      <c r="O46" s="56"/>
      <c r="P46" s="58"/>
      <c r="Q46" s="56"/>
      <c r="R46" s="56"/>
      <c r="S46" s="64">
        <f>SUM(S41:S45)</f>
        <v>11480000</v>
      </c>
    </row>
    <row r="47" spans="1:19" ht="37.5" customHeight="1" x14ac:dyDescent="0.2">
      <c r="A47" s="57" t="s">
        <v>143</v>
      </c>
      <c r="B47" s="47" t="s">
        <v>134</v>
      </c>
      <c r="C47" s="57">
        <v>1</v>
      </c>
      <c r="D47" s="86" t="s">
        <v>77</v>
      </c>
      <c r="E47" s="48" t="s">
        <v>25</v>
      </c>
      <c r="F47" s="47" t="s">
        <v>141</v>
      </c>
      <c r="G47" s="47" t="s">
        <v>144</v>
      </c>
      <c r="H47" s="65" t="s">
        <v>140</v>
      </c>
      <c r="I47" s="65" t="s">
        <v>139</v>
      </c>
      <c r="J47" s="48" t="s">
        <v>166</v>
      </c>
      <c r="K47" s="57"/>
      <c r="L47" s="57"/>
      <c r="M47" s="57"/>
      <c r="N47" s="57"/>
      <c r="O47" s="66">
        <v>476000</v>
      </c>
      <c r="P47" s="67">
        <f>700000*2</f>
        <v>1400000</v>
      </c>
      <c r="Q47" s="66">
        <f>600000+600000+500000*3</f>
        <v>2700000</v>
      </c>
      <c r="R47" s="57"/>
      <c r="S47" s="54">
        <f>L47+M47+N47+O47+P47+Q47+R47</f>
        <v>4576000</v>
      </c>
    </row>
    <row r="48" spans="1:19" ht="37.5" customHeight="1" x14ac:dyDescent="0.2">
      <c r="A48" s="57"/>
      <c r="B48" s="57"/>
      <c r="C48" s="57">
        <v>2</v>
      </c>
      <c r="D48" s="88" t="s">
        <v>78</v>
      </c>
      <c r="E48" s="38" t="s">
        <v>55</v>
      </c>
      <c r="F48" s="57"/>
      <c r="G48" s="57"/>
      <c r="H48" s="65" t="s">
        <v>140</v>
      </c>
      <c r="I48" s="65" t="s">
        <v>139</v>
      </c>
      <c r="J48" s="57"/>
      <c r="K48" s="57"/>
      <c r="L48" s="57"/>
      <c r="M48" s="57"/>
      <c r="N48" s="57"/>
      <c r="O48" s="57"/>
      <c r="P48" s="67">
        <f>700000*2</f>
        <v>1400000</v>
      </c>
      <c r="Q48" s="57"/>
      <c r="R48" s="57"/>
      <c r="S48" s="54">
        <f t="shared" si="2"/>
        <v>1400000</v>
      </c>
    </row>
    <row r="49" spans="1:22" ht="37.5" customHeight="1" x14ac:dyDescent="0.2">
      <c r="A49" s="57"/>
      <c r="B49" s="57"/>
      <c r="C49" s="57">
        <v>3</v>
      </c>
      <c r="D49" s="86" t="s">
        <v>95</v>
      </c>
      <c r="E49" s="48" t="s">
        <v>57</v>
      </c>
      <c r="F49" s="57"/>
      <c r="G49" s="57"/>
      <c r="H49" s="65" t="s">
        <v>140</v>
      </c>
      <c r="I49" s="65" t="s">
        <v>139</v>
      </c>
      <c r="J49" s="57"/>
      <c r="K49" s="57"/>
      <c r="L49" s="57"/>
      <c r="M49" s="57"/>
      <c r="N49" s="57"/>
      <c r="O49" s="57"/>
      <c r="P49" s="67">
        <f>600000*2</f>
        <v>1200000</v>
      </c>
      <c r="Q49" s="57"/>
      <c r="R49" s="57"/>
      <c r="S49" s="54">
        <f t="shared" si="2"/>
        <v>1200000</v>
      </c>
    </row>
    <row r="50" spans="1:22" ht="37.5" customHeight="1" x14ac:dyDescent="0.2">
      <c r="A50" s="57"/>
      <c r="B50" s="57"/>
      <c r="C50" s="57">
        <v>4</v>
      </c>
      <c r="D50" s="86" t="s">
        <v>135</v>
      </c>
      <c r="E50" s="38" t="s">
        <v>156</v>
      </c>
      <c r="F50" s="57"/>
      <c r="G50" s="57"/>
      <c r="H50" s="65" t="s">
        <v>140</v>
      </c>
      <c r="I50" s="65" t="s">
        <v>139</v>
      </c>
      <c r="J50" s="57"/>
      <c r="K50" s="57"/>
      <c r="L50" s="57"/>
      <c r="M50" s="57"/>
      <c r="N50" s="57"/>
      <c r="O50" s="57"/>
      <c r="P50" s="67">
        <f>600000*2</f>
        <v>1200000</v>
      </c>
      <c r="Q50" s="57"/>
      <c r="R50" s="57"/>
      <c r="S50" s="54">
        <f t="shared" si="2"/>
        <v>1200000</v>
      </c>
      <c r="T50" s="68"/>
      <c r="U50" s="68"/>
      <c r="V50" s="68"/>
    </row>
    <row r="51" spans="1:22" ht="37.5" customHeight="1" x14ac:dyDescent="0.2">
      <c r="A51" s="69"/>
      <c r="B51" s="69"/>
      <c r="C51" s="69">
        <v>5</v>
      </c>
      <c r="D51" s="87" t="s">
        <v>136</v>
      </c>
      <c r="E51" s="41" t="s">
        <v>150</v>
      </c>
      <c r="F51" s="70"/>
      <c r="G51" s="69"/>
      <c r="H51" s="65" t="s">
        <v>140</v>
      </c>
      <c r="I51" s="65" t="s">
        <v>139</v>
      </c>
      <c r="J51" s="69"/>
      <c r="K51" s="69"/>
      <c r="L51" s="69"/>
      <c r="M51" s="69"/>
      <c r="N51" s="69"/>
      <c r="O51" s="69"/>
      <c r="P51" s="67">
        <f>600000*2</f>
        <v>1200000</v>
      </c>
      <c r="Q51" s="69"/>
      <c r="R51" s="69"/>
      <c r="S51" s="54">
        <f t="shared" si="2"/>
        <v>1200000</v>
      </c>
      <c r="T51" s="68"/>
      <c r="U51" s="68"/>
      <c r="V51" s="68"/>
    </row>
    <row r="52" spans="1:22" ht="37.5" customHeight="1" x14ac:dyDescent="0.2">
      <c r="A52" s="69"/>
      <c r="B52" s="69"/>
      <c r="C52" s="69">
        <v>6</v>
      </c>
      <c r="D52" s="90" t="s">
        <v>97</v>
      </c>
      <c r="E52" s="41" t="s">
        <v>98</v>
      </c>
      <c r="F52" s="69"/>
      <c r="G52" s="69"/>
      <c r="H52" s="65" t="s">
        <v>140</v>
      </c>
      <c r="I52" s="65" t="s">
        <v>139</v>
      </c>
      <c r="J52" s="69"/>
      <c r="K52" s="69"/>
      <c r="L52" s="69"/>
      <c r="M52" s="69"/>
      <c r="N52" s="69"/>
      <c r="O52" s="69"/>
      <c r="P52" s="67">
        <f t="shared" ref="P52:P56" si="3">600000*2</f>
        <v>1200000</v>
      </c>
      <c r="Q52" s="69"/>
      <c r="R52" s="69"/>
      <c r="S52" s="54">
        <f t="shared" si="2"/>
        <v>1200000</v>
      </c>
      <c r="T52" s="93"/>
      <c r="U52" s="68"/>
      <c r="V52" s="68"/>
    </row>
    <row r="53" spans="1:22" ht="37.5" customHeight="1" x14ac:dyDescent="0.2">
      <c r="A53" s="69"/>
      <c r="B53" s="69"/>
      <c r="C53" s="69">
        <v>7</v>
      </c>
      <c r="D53" s="90" t="s">
        <v>137</v>
      </c>
      <c r="E53" s="41" t="s">
        <v>152</v>
      </c>
      <c r="F53" s="69"/>
      <c r="G53" s="69"/>
      <c r="H53" s="65" t="s">
        <v>140</v>
      </c>
      <c r="I53" s="65" t="s">
        <v>139</v>
      </c>
      <c r="J53" s="69"/>
      <c r="K53" s="69"/>
      <c r="L53" s="69"/>
      <c r="M53" s="69"/>
      <c r="N53" s="69"/>
      <c r="O53" s="69"/>
      <c r="P53" s="67">
        <f t="shared" si="3"/>
        <v>1200000</v>
      </c>
      <c r="Q53" s="71"/>
      <c r="R53" s="71"/>
      <c r="S53" s="54">
        <f>L53+M53+N53+O53+P53+Q53+R53</f>
        <v>1200000</v>
      </c>
      <c r="T53" s="68"/>
      <c r="U53" s="68"/>
      <c r="V53" s="94"/>
    </row>
    <row r="54" spans="1:22" ht="37.5" customHeight="1" x14ac:dyDescent="0.2">
      <c r="A54" s="69"/>
      <c r="B54" s="69"/>
      <c r="C54" s="69">
        <v>8</v>
      </c>
      <c r="D54" s="90" t="s">
        <v>99</v>
      </c>
      <c r="E54" s="41" t="s">
        <v>100</v>
      </c>
      <c r="F54" s="69"/>
      <c r="G54" s="69"/>
      <c r="H54" s="65" t="s">
        <v>140</v>
      </c>
      <c r="I54" s="65" t="s">
        <v>139</v>
      </c>
      <c r="J54" s="69"/>
      <c r="K54" s="69"/>
      <c r="L54" s="69"/>
      <c r="M54" s="69"/>
      <c r="N54" s="69"/>
      <c r="O54" s="69"/>
      <c r="P54" s="67">
        <f t="shared" si="3"/>
        <v>1200000</v>
      </c>
      <c r="Q54" s="72"/>
      <c r="R54" s="72"/>
      <c r="S54" s="54">
        <f>L54+M54+N54+O54+P54+Q54+R54</f>
        <v>1200000</v>
      </c>
      <c r="T54" s="68"/>
      <c r="U54" s="68"/>
      <c r="V54" s="68"/>
    </row>
    <row r="55" spans="1:22" ht="37.5" customHeight="1" x14ac:dyDescent="0.2">
      <c r="A55" s="69"/>
      <c r="B55" s="69"/>
      <c r="C55" s="69">
        <v>9</v>
      </c>
      <c r="D55" s="90" t="s">
        <v>151</v>
      </c>
      <c r="E55" s="41" t="s">
        <v>154</v>
      </c>
      <c r="F55" s="69"/>
      <c r="G55" s="69"/>
      <c r="H55" s="65" t="s">
        <v>140</v>
      </c>
      <c r="I55" s="65" t="s">
        <v>139</v>
      </c>
      <c r="J55" s="69"/>
      <c r="K55" s="69"/>
      <c r="L55" s="69"/>
      <c r="M55" s="69"/>
      <c r="N55" s="69"/>
      <c r="O55" s="69"/>
      <c r="P55" s="67">
        <f t="shared" si="3"/>
        <v>1200000</v>
      </c>
      <c r="Q55" s="72"/>
      <c r="R55" s="72"/>
      <c r="S55" s="54">
        <f t="shared" si="2"/>
        <v>1200000</v>
      </c>
      <c r="T55" s="68"/>
      <c r="U55" s="68"/>
      <c r="V55" s="68"/>
    </row>
    <row r="56" spans="1:22" ht="37.5" customHeight="1" x14ac:dyDescent="0.2">
      <c r="A56" s="69"/>
      <c r="B56" s="69"/>
      <c r="C56" s="69">
        <v>10</v>
      </c>
      <c r="D56" s="90" t="s">
        <v>138</v>
      </c>
      <c r="E56" s="41" t="s">
        <v>153</v>
      </c>
      <c r="F56" s="69"/>
      <c r="G56" s="69"/>
      <c r="H56" s="65" t="s">
        <v>140</v>
      </c>
      <c r="I56" s="65" t="s">
        <v>139</v>
      </c>
      <c r="J56" s="69"/>
      <c r="K56" s="69"/>
      <c r="L56" s="69"/>
      <c r="M56" s="69"/>
      <c r="N56" s="69"/>
      <c r="O56" s="69"/>
      <c r="P56" s="67">
        <f t="shared" si="3"/>
        <v>1200000</v>
      </c>
      <c r="Q56" s="72"/>
      <c r="R56" s="72"/>
      <c r="S56" s="54">
        <f>L56+M56+N56+O56+P56+Q56+R56</f>
        <v>1200000</v>
      </c>
      <c r="T56" s="92"/>
    </row>
    <row r="57" spans="1:22" ht="29.25" customHeight="1" x14ac:dyDescent="0.2">
      <c r="A57" s="69"/>
      <c r="B57" s="69"/>
      <c r="C57" s="69"/>
      <c r="D57" s="90"/>
      <c r="E57" s="69"/>
      <c r="F57" s="69"/>
      <c r="G57" s="69"/>
      <c r="H57" s="65"/>
      <c r="I57" s="65"/>
      <c r="J57" s="69"/>
      <c r="K57" s="69"/>
      <c r="L57" s="69"/>
      <c r="M57" s="69"/>
      <c r="N57" s="69"/>
      <c r="O57" s="69"/>
      <c r="P57" s="67"/>
      <c r="Q57" s="72"/>
      <c r="R57" s="72"/>
      <c r="S57" s="64">
        <f>SUM(S47:S56)</f>
        <v>15576000</v>
      </c>
    </row>
    <row r="58" spans="1:22" ht="51.75" customHeight="1" x14ac:dyDescent="0.2">
      <c r="A58" s="38" t="s">
        <v>165</v>
      </c>
      <c r="B58" s="47" t="s">
        <v>167</v>
      </c>
      <c r="C58" s="38">
        <v>1</v>
      </c>
      <c r="D58" s="86" t="s">
        <v>76</v>
      </c>
      <c r="E58" s="38" t="s">
        <v>79</v>
      </c>
      <c r="F58" s="97" t="s">
        <v>162</v>
      </c>
      <c r="G58" s="100" t="s">
        <v>172</v>
      </c>
      <c r="H58" s="65" t="s">
        <v>163</v>
      </c>
      <c r="I58" s="65" t="s">
        <v>164</v>
      </c>
      <c r="J58" s="47" t="s">
        <v>87</v>
      </c>
      <c r="K58" s="47" t="s">
        <v>26</v>
      </c>
      <c r="L58" s="57"/>
      <c r="M58" s="57"/>
      <c r="N58" s="57"/>
      <c r="O58" s="67">
        <v>600000</v>
      </c>
      <c r="P58" s="67">
        <f>3*750000</f>
        <v>2250000</v>
      </c>
      <c r="Q58" s="83">
        <v>1800000</v>
      </c>
      <c r="R58" s="81"/>
      <c r="S58" s="54">
        <f>L58+M58+N58+O58+P58+Q58+R58</f>
        <v>4650000</v>
      </c>
    </row>
    <row r="59" spans="1:22" ht="27.75" customHeight="1" x14ac:dyDescent="0.2">
      <c r="A59" s="57"/>
      <c r="B59" s="57"/>
      <c r="C59" s="38"/>
      <c r="D59" s="38"/>
      <c r="E59" s="38"/>
      <c r="F59" s="47"/>
      <c r="G59" s="57"/>
      <c r="H59" s="65"/>
      <c r="I59" s="65"/>
      <c r="J59" s="47"/>
      <c r="K59" s="47"/>
      <c r="L59" s="57"/>
      <c r="M59" s="57"/>
      <c r="N59" s="57"/>
      <c r="O59" s="67"/>
      <c r="P59" s="67"/>
      <c r="Q59" s="83"/>
      <c r="R59" s="81"/>
      <c r="S59" s="64">
        <f>SUM(S58)</f>
        <v>4650000</v>
      </c>
    </row>
    <row r="60" spans="1:22" ht="43.5" customHeight="1" x14ac:dyDescent="0.2">
      <c r="A60" s="38" t="s">
        <v>170</v>
      </c>
      <c r="B60" s="96" t="s">
        <v>179</v>
      </c>
      <c r="C60" s="38">
        <v>1</v>
      </c>
      <c r="D60" s="85" t="s">
        <v>146</v>
      </c>
      <c r="E60" s="48" t="s">
        <v>48</v>
      </c>
      <c r="F60" s="96" t="s">
        <v>171</v>
      </c>
      <c r="G60" s="100" t="s">
        <v>173</v>
      </c>
      <c r="H60" s="65" t="s">
        <v>168</v>
      </c>
      <c r="I60" s="65" t="s">
        <v>169</v>
      </c>
      <c r="J60" s="96" t="s">
        <v>87</v>
      </c>
      <c r="K60" s="96" t="s">
        <v>26</v>
      </c>
      <c r="L60" s="95"/>
      <c r="M60" s="95"/>
      <c r="N60" s="95"/>
      <c r="O60" s="67">
        <v>309500</v>
      </c>
      <c r="P60" s="67">
        <v>2250000</v>
      </c>
      <c r="Q60" s="83"/>
      <c r="R60" s="81"/>
      <c r="S60" s="54">
        <f t="shared" ref="S60:S65" si="4">L60+M60+N60+O60+P60+Q60+R60</f>
        <v>2559500</v>
      </c>
    </row>
    <row r="61" spans="1:22" ht="27.75" customHeight="1" x14ac:dyDescent="0.2">
      <c r="A61" s="95"/>
      <c r="B61" s="95"/>
      <c r="C61" s="95">
        <v>2</v>
      </c>
      <c r="D61" s="86" t="s">
        <v>104</v>
      </c>
      <c r="E61" s="59" t="s">
        <v>105</v>
      </c>
      <c r="F61" s="96"/>
      <c r="G61" s="95"/>
      <c r="H61" s="65"/>
      <c r="I61" s="65"/>
      <c r="J61" s="96"/>
      <c r="K61" s="96"/>
      <c r="L61" s="95"/>
      <c r="M61" s="95"/>
      <c r="N61" s="95"/>
      <c r="O61" s="67"/>
      <c r="P61" s="67">
        <v>1650000</v>
      </c>
      <c r="Q61" s="83"/>
      <c r="R61" s="81"/>
      <c r="S61" s="54">
        <f t="shared" si="4"/>
        <v>1650000</v>
      </c>
    </row>
    <row r="62" spans="1:22" ht="27.75" customHeight="1" x14ac:dyDescent="0.2">
      <c r="A62" s="95"/>
      <c r="B62" s="95"/>
      <c r="C62" s="95">
        <v>3</v>
      </c>
      <c r="D62" s="86" t="s">
        <v>107</v>
      </c>
      <c r="E62" s="59" t="s">
        <v>106</v>
      </c>
      <c r="F62" s="96"/>
      <c r="G62" s="95"/>
      <c r="H62" s="65"/>
      <c r="I62" s="65"/>
      <c r="J62" s="96"/>
      <c r="K62" s="96"/>
      <c r="L62" s="95"/>
      <c r="M62" s="95"/>
      <c r="N62" s="95"/>
      <c r="O62" s="67"/>
      <c r="P62" s="67">
        <v>1650000</v>
      </c>
      <c r="Q62" s="83"/>
      <c r="R62" s="81"/>
      <c r="S62" s="54">
        <f t="shared" si="4"/>
        <v>1650000</v>
      </c>
    </row>
    <row r="63" spans="1:22" ht="27.75" customHeight="1" x14ac:dyDescent="0.2">
      <c r="A63" s="98"/>
      <c r="B63" s="98"/>
      <c r="C63" s="38"/>
      <c r="D63" s="38"/>
      <c r="E63" s="38"/>
      <c r="F63" s="99"/>
      <c r="G63" s="98"/>
      <c r="H63" s="65"/>
      <c r="I63" s="65"/>
      <c r="J63" s="99"/>
      <c r="K63" s="99"/>
      <c r="L63" s="98"/>
      <c r="M63" s="98"/>
      <c r="N63" s="98"/>
      <c r="O63" s="67"/>
      <c r="P63" s="67"/>
      <c r="Q63" s="83"/>
      <c r="R63" s="81"/>
      <c r="S63" s="64">
        <f>SUM(S60:S62)</f>
        <v>5859500</v>
      </c>
    </row>
    <row r="64" spans="1:22" ht="44.25" customHeight="1" x14ac:dyDescent="0.2">
      <c r="A64" s="38" t="s">
        <v>177</v>
      </c>
      <c r="B64" s="102" t="s">
        <v>178</v>
      </c>
      <c r="C64" s="38">
        <v>1</v>
      </c>
      <c r="D64" s="86" t="s">
        <v>69</v>
      </c>
      <c r="E64" s="48" t="s">
        <v>103</v>
      </c>
      <c r="F64" s="102" t="s">
        <v>175</v>
      </c>
      <c r="G64" s="102" t="s">
        <v>176</v>
      </c>
      <c r="H64" s="65" t="s">
        <v>168</v>
      </c>
      <c r="I64" s="65" t="s">
        <v>169</v>
      </c>
      <c r="J64" s="102" t="s">
        <v>87</v>
      </c>
      <c r="K64" s="102" t="s">
        <v>26</v>
      </c>
      <c r="L64" s="101"/>
      <c r="M64" s="101"/>
      <c r="N64" s="101"/>
      <c r="O64" s="67">
        <v>177500</v>
      </c>
      <c r="P64" s="67">
        <v>900000</v>
      </c>
      <c r="Q64" s="83"/>
      <c r="R64" s="81"/>
      <c r="S64" s="54">
        <f t="shared" si="4"/>
        <v>1077500</v>
      </c>
    </row>
    <row r="65" spans="1:19" ht="27.75" customHeight="1" x14ac:dyDescent="0.2">
      <c r="B65" s="101"/>
      <c r="C65" s="38">
        <v>2</v>
      </c>
      <c r="D65" s="103" t="s">
        <v>174</v>
      </c>
      <c r="E65" s="38"/>
      <c r="F65" s="102"/>
      <c r="G65" s="101"/>
      <c r="H65" s="65"/>
      <c r="I65" s="65"/>
      <c r="J65" s="102"/>
      <c r="K65" s="102"/>
      <c r="L65" s="101"/>
      <c r="M65" s="101"/>
      <c r="N65" s="101"/>
      <c r="O65" s="67"/>
      <c r="P65" s="67">
        <v>750000</v>
      </c>
      <c r="Q65" s="83"/>
      <c r="R65" s="81"/>
      <c r="S65" s="54">
        <f t="shared" si="4"/>
        <v>750000</v>
      </c>
    </row>
    <row r="66" spans="1:19" ht="27.75" customHeight="1" x14ac:dyDescent="0.2">
      <c r="A66" s="101"/>
      <c r="B66" s="101"/>
      <c r="C66" s="38"/>
      <c r="D66" s="38"/>
      <c r="E66" s="38"/>
      <c r="F66" s="102"/>
      <c r="G66" s="101"/>
      <c r="H66" s="65"/>
      <c r="I66" s="65"/>
      <c r="J66" s="102"/>
      <c r="K66" s="102"/>
      <c r="L66" s="101"/>
      <c r="M66" s="101"/>
      <c r="N66" s="101"/>
      <c r="O66" s="67"/>
      <c r="P66" s="67"/>
      <c r="Q66" s="83"/>
      <c r="R66" s="81"/>
      <c r="S66" s="64">
        <f>SUM(S64:S65)</f>
        <v>1827500</v>
      </c>
    </row>
    <row r="67" spans="1:19" ht="29.25" customHeight="1" x14ac:dyDescent="0.2">
      <c r="A67" s="73"/>
      <c r="B67" s="73"/>
      <c r="C67" s="73"/>
      <c r="D67" s="73"/>
      <c r="E67" s="73"/>
      <c r="F67" s="73"/>
      <c r="G67" s="73"/>
      <c r="H67" s="74"/>
      <c r="I67" s="74"/>
      <c r="J67" s="73"/>
      <c r="K67" s="73"/>
      <c r="L67" s="73"/>
      <c r="M67" s="73"/>
      <c r="N67" s="73"/>
      <c r="O67" s="73"/>
      <c r="P67" s="75"/>
      <c r="Q67" s="76"/>
      <c r="R67" s="82" t="s">
        <v>155</v>
      </c>
      <c r="S67" s="77">
        <f>S10+S18+S24+S28+S35+S40+S46+S57+S59+S63+S66</f>
        <v>65933905</v>
      </c>
    </row>
    <row r="68" spans="1:19" ht="29.25" customHeight="1" x14ac:dyDescent="0.2">
      <c r="A68" s="73"/>
      <c r="B68" s="73"/>
      <c r="C68" s="73"/>
      <c r="D68" s="73"/>
      <c r="E68" s="73"/>
      <c r="F68" s="73"/>
      <c r="G68" s="73"/>
      <c r="H68" s="74"/>
      <c r="I68" s="74"/>
      <c r="J68" s="73"/>
      <c r="K68" s="73"/>
      <c r="L68" s="73"/>
      <c r="M68" s="73"/>
      <c r="N68" s="73"/>
      <c r="O68" s="73"/>
      <c r="P68" s="75"/>
      <c r="Q68" s="76"/>
      <c r="R68" s="76"/>
      <c r="S68" s="78"/>
    </row>
    <row r="69" spans="1:19" x14ac:dyDescent="0.2">
      <c r="A69" s="73"/>
      <c r="B69" s="73"/>
      <c r="C69" s="73"/>
      <c r="D69" s="73"/>
      <c r="E69" s="73"/>
      <c r="F69" s="73"/>
      <c r="G69" s="73"/>
      <c r="H69" s="74"/>
      <c r="I69" s="74"/>
      <c r="J69" s="73"/>
      <c r="K69" s="73"/>
      <c r="L69" s="73"/>
      <c r="M69" s="73"/>
      <c r="N69" s="73"/>
      <c r="O69" s="73"/>
      <c r="P69" s="75"/>
      <c r="Q69" s="154" t="s">
        <v>31</v>
      </c>
      <c r="R69" s="154"/>
      <c r="S69" s="79"/>
    </row>
    <row r="70" spans="1:19" x14ac:dyDescent="0.2">
      <c r="A70" s="73"/>
      <c r="B70" s="73"/>
      <c r="C70" s="73"/>
      <c r="D70" s="73"/>
      <c r="E70" s="73"/>
      <c r="F70" s="73"/>
      <c r="G70" s="73"/>
      <c r="H70" s="74"/>
      <c r="I70" s="74"/>
      <c r="J70" s="73"/>
      <c r="K70" s="73"/>
      <c r="L70" s="73"/>
      <c r="M70" s="73"/>
      <c r="N70" s="73"/>
      <c r="O70" s="73"/>
      <c r="P70" s="75"/>
      <c r="Q70" s="76"/>
      <c r="R70" s="76"/>
      <c r="S70" s="79"/>
    </row>
    <row r="71" spans="1:19" x14ac:dyDescent="0.2">
      <c r="A71" s="73"/>
      <c r="B71" s="73"/>
      <c r="C71" s="73"/>
      <c r="D71" s="73"/>
      <c r="E71" s="73"/>
      <c r="F71" s="73"/>
      <c r="G71" s="73"/>
      <c r="H71" s="74"/>
      <c r="I71" s="74"/>
      <c r="J71" s="73"/>
      <c r="K71" s="73"/>
      <c r="L71" s="73"/>
      <c r="M71" s="73"/>
      <c r="N71" s="73"/>
      <c r="O71" s="73"/>
      <c r="P71" s="75"/>
      <c r="Q71" s="76"/>
      <c r="R71" s="76"/>
      <c r="S71" s="79"/>
    </row>
    <row r="72" spans="1:19" x14ac:dyDescent="0.2">
      <c r="Q72" s="150"/>
      <c r="R72" s="150"/>
    </row>
    <row r="73" spans="1:19" x14ac:dyDescent="0.2">
      <c r="Q73" s="150" t="s">
        <v>33</v>
      </c>
      <c r="R73" s="150"/>
    </row>
    <row r="74" spans="1:19" x14ac:dyDescent="0.2">
      <c r="Q74" s="151" t="s">
        <v>34</v>
      </c>
      <c r="R74" s="151"/>
    </row>
  </sheetData>
  <mergeCells count="18">
    <mergeCell ref="A1:S1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Q72:R72"/>
    <mergeCell ref="Q73:R73"/>
    <mergeCell ref="Q74:R74"/>
    <mergeCell ref="K5:K6"/>
    <mergeCell ref="L5:L6"/>
    <mergeCell ref="M5:M6"/>
    <mergeCell ref="N5:S5"/>
    <mergeCell ref="Q69:R69"/>
  </mergeCells>
  <pageMargins left="0.196850393700787" right="0.118110236220472" top="0.74803149606299202" bottom="0.74803149606299202" header="0.31496062992126" footer="0.31496062992126"/>
  <pageSetup paperSize="5" scale="55" orientation="landscape" horizontalDpi="300" verticalDpi="0" r:id="rId1"/>
  <rowBreaks count="3" manualBreakCount="3">
    <brk id="24" max="18" man="1"/>
    <brk id="46" max="18" man="1"/>
    <brk id="7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view="pageBreakPreview" zoomScale="60" zoomScaleNormal="100" workbookViewId="0">
      <selection sqref="A1:S8"/>
    </sheetView>
  </sheetViews>
  <sheetFormatPr defaultRowHeight="12.75" x14ac:dyDescent="0.2"/>
  <cols>
    <col min="1" max="1" width="7.28515625" style="42" customWidth="1"/>
    <col min="2" max="2" width="14.28515625" style="42" customWidth="1"/>
    <col min="3" max="3" width="13.5703125" style="45" customWidth="1"/>
    <col min="4" max="4" width="28.28515625" style="42" customWidth="1"/>
    <col min="5" max="5" width="28.5703125" style="42" customWidth="1"/>
    <col min="6" max="6" width="44.7109375" style="42" bestFit="1" customWidth="1"/>
    <col min="7" max="7" width="22.140625" style="42" customWidth="1"/>
    <col min="8" max="8" width="14.7109375" style="42" customWidth="1"/>
    <col min="9" max="9" width="14" style="42" customWidth="1"/>
    <col min="10" max="10" width="21.7109375" style="42" customWidth="1"/>
    <col min="11" max="11" width="10.42578125" style="42" hidden="1" customWidth="1"/>
    <col min="12" max="12" width="9" style="42" hidden="1" customWidth="1"/>
    <col min="13" max="13" width="9.5703125" style="42" hidden="1" customWidth="1"/>
    <col min="14" max="14" width="12.42578125" style="42" hidden="1" customWidth="1"/>
    <col min="15" max="15" width="19.5703125" style="42" hidden="1" customWidth="1"/>
    <col min="16" max="16" width="13.140625" style="42" hidden="1" customWidth="1"/>
    <col min="17" max="17" width="15" style="42" hidden="1" customWidth="1"/>
    <col min="18" max="18" width="14.7109375" style="42" hidden="1" customWidth="1"/>
    <col min="19" max="19" width="15.85546875" style="42" hidden="1" customWidth="1"/>
    <col min="20" max="20" width="13.5703125" style="42" bestFit="1" customWidth="1"/>
    <col min="21" max="21" width="9.140625" style="42"/>
    <col min="22" max="22" width="12" style="42" bestFit="1" customWidth="1"/>
    <col min="23" max="16384" width="9.140625" style="42"/>
  </cols>
  <sheetData>
    <row r="1" spans="1:19" ht="22.5" customHeight="1" x14ac:dyDescent="0.2">
      <c r="A1" s="162" t="s">
        <v>215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21" x14ac:dyDescent="0.35">
      <c r="A2" s="164" t="s">
        <v>161</v>
      </c>
      <c r="B2" s="164"/>
      <c r="C2" s="165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21" x14ac:dyDescent="0.35">
      <c r="A3" s="164" t="s">
        <v>0</v>
      </c>
      <c r="B3" s="164" t="s">
        <v>21</v>
      </c>
      <c r="C3" s="165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21" x14ac:dyDescent="0.35">
      <c r="A4" s="164"/>
      <c r="B4" s="164"/>
      <c r="C4" s="165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s="45" customFormat="1" ht="45" customHeight="1" x14ac:dyDescent="0.25">
      <c r="A5" s="166" t="s">
        <v>1</v>
      </c>
      <c r="B5" s="166" t="s">
        <v>2</v>
      </c>
      <c r="C5" s="166" t="s">
        <v>3</v>
      </c>
      <c r="D5" s="167" t="s">
        <v>4</v>
      </c>
      <c r="E5" s="166" t="s">
        <v>5</v>
      </c>
      <c r="F5" s="166" t="s">
        <v>10</v>
      </c>
      <c r="G5" s="166" t="s">
        <v>6</v>
      </c>
      <c r="H5" s="166" t="s">
        <v>7</v>
      </c>
      <c r="I5" s="166"/>
      <c r="J5" s="168" t="s">
        <v>11</v>
      </c>
      <c r="K5" s="166" t="s">
        <v>12</v>
      </c>
      <c r="L5" s="168" t="s">
        <v>13</v>
      </c>
      <c r="M5" s="166" t="s">
        <v>14</v>
      </c>
      <c r="N5" s="169"/>
      <c r="O5" s="169"/>
      <c r="P5" s="169"/>
      <c r="Q5" s="169"/>
      <c r="R5" s="169"/>
      <c r="S5" s="170"/>
    </row>
    <row r="6" spans="1:19" ht="21" x14ac:dyDescent="0.35">
      <c r="A6" s="166"/>
      <c r="B6" s="166"/>
      <c r="C6" s="166"/>
      <c r="D6" s="167"/>
      <c r="E6" s="166"/>
      <c r="F6" s="166"/>
      <c r="G6" s="166"/>
      <c r="H6" s="171" t="s">
        <v>8</v>
      </c>
      <c r="I6" s="171" t="s">
        <v>9</v>
      </c>
      <c r="J6" s="172"/>
      <c r="K6" s="166"/>
      <c r="L6" s="172"/>
      <c r="M6" s="166"/>
      <c r="N6" s="171" t="s">
        <v>27</v>
      </c>
      <c r="O6" s="171" t="s">
        <v>16</v>
      </c>
      <c r="P6" s="171" t="s">
        <v>17</v>
      </c>
      <c r="Q6" s="171" t="s">
        <v>18</v>
      </c>
      <c r="R6" s="171" t="s">
        <v>19</v>
      </c>
      <c r="S6" s="171" t="s">
        <v>20</v>
      </c>
    </row>
    <row r="7" spans="1:19" s="46" customFormat="1" ht="21" x14ac:dyDescent="0.35">
      <c r="A7" s="171">
        <v>1</v>
      </c>
      <c r="B7" s="171">
        <v>2</v>
      </c>
      <c r="C7" s="173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15</v>
      </c>
      <c r="O7" s="171">
        <v>16</v>
      </c>
      <c r="P7" s="171">
        <v>17</v>
      </c>
      <c r="Q7" s="171">
        <v>18</v>
      </c>
      <c r="R7" s="171">
        <v>19</v>
      </c>
      <c r="S7" s="174">
        <v>20</v>
      </c>
    </row>
    <row r="8" spans="1:19" s="55" customFormat="1" ht="84.75" customHeight="1" x14ac:dyDescent="0.35">
      <c r="A8" s="175">
        <v>1</v>
      </c>
      <c r="B8" s="176" t="s">
        <v>86</v>
      </c>
      <c r="C8" s="175">
        <v>1</v>
      </c>
      <c r="D8" s="176" t="s">
        <v>185</v>
      </c>
      <c r="E8" s="176" t="s">
        <v>180</v>
      </c>
      <c r="F8" s="177" t="s">
        <v>184</v>
      </c>
      <c r="G8" s="175" t="s">
        <v>183</v>
      </c>
      <c r="H8" s="178" t="s">
        <v>181</v>
      </c>
      <c r="I8" s="178" t="s">
        <v>182</v>
      </c>
      <c r="J8" s="175" t="s">
        <v>87</v>
      </c>
      <c r="K8" s="175" t="s">
        <v>26</v>
      </c>
      <c r="L8" s="176"/>
      <c r="M8" s="176"/>
      <c r="N8" s="179"/>
      <c r="O8" s="180">
        <v>450000</v>
      </c>
      <c r="P8" s="181">
        <f>1100000*3</f>
        <v>3300000</v>
      </c>
      <c r="Q8" s="182">
        <f>900000*2</f>
        <v>1800000</v>
      </c>
      <c r="R8" s="183">
        <v>500000</v>
      </c>
      <c r="S8" s="184">
        <f>L8+M8+N8+O8+P8+Q8+R8</f>
        <v>6050000</v>
      </c>
    </row>
    <row r="9" spans="1:19" s="55" customFormat="1" ht="84.75" hidden="1" customHeight="1" x14ac:dyDescent="0.2">
      <c r="A9" s="109"/>
      <c r="B9" s="48"/>
      <c r="C9" s="109"/>
      <c r="D9" s="38" t="s">
        <v>107</v>
      </c>
      <c r="E9" s="38" t="s">
        <v>106</v>
      </c>
      <c r="F9" s="97"/>
      <c r="G9" s="109"/>
      <c r="H9" s="65" t="s">
        <v>181</v>
      </c>
      <c r="I9" s="65" t="s">
        <v>182</v>
      </c>
      <c r="J9" s="109"/>
      <c r="K9" s="109"/>
      <c r="L9" s="48"/>
      <c r="M9" s="48"/>
      <c r="N9" s="50"/>
      <c r="O9" s="51"/>
      <c r="P9" s="52">
        <f>500000*3</f>
        <v>1500000</v>
      </c>
      <c r="Q9" s="48"/>
      <c r="R9" s="52"/>
      <c r="S9" s="54">
        <f>L9+M9+N9+O9+P9+Q9+R9</f>
        <v>1500000</v>
      </c>
    </row>
    <row r="10" spans="1:19" ht="31.5" hidden="1" customHeight="1" x14ac:dyDescent="0.2">
      <c r="A10" s="56"/>
      <c r="B10" s="105"/>
      <c r="C10" s="104"/>
      <c r="D10" s="87"/>
      <c r="E10" s="59"/>
      <c r="F10" s="56"/>
      <c r="G10" s="56"/>
      <c r="H10" s="49"/>
      <c r="I10" s="49"/>
      <c r="J10" s="56"/>
      <c r="K10" s="56"/>
      <c r="L10" s="48"/>
      <c r="M10" s="48"/>
      <c r="N10" s="56"/>
      <c r="O10" s="58"/>
      <c r="P10" s="52"/>
      <c r="Q10" s="48"/>
      <c r="R10" s="48"/>
      <c r="S10" s="108">
        <f>SUM(S8:S9)</f>
        <v>7550000</v>
      </c>
    </row>
    <row r="11" spans="1:19" ht="45.75" hidden="1" customHeight="1" x14ac:dyDescent="0.2">
      <c r="A11" s="73"/>
      <c r="B11" s="73"/>
      <c r="C11" s="73"/>
      <c r="D11" s="73"/>
      <c r="E11" s="73"/>
      <c r="F11" s="73"/>
      <c r="G11" s="73"/>
      <c r="H11" s="74"/>
      <c r="I11" s="74"/>
      <c r="J11" s="73"/>
      <c r="K11" s="73"/>
      <c r="L11" s="73"/>
      <c r="M11" s="73"/>
      <c r="N11" s="73"/>
      <c r="O11" s="73"/>
      <c r="P11" s="75"/>
      <c r="Q11" s="106"/>
      <c r="R11" s="82" t="s">
        <v>155</v>
      </c>
      <c r="S11" s="108">
        <f>S10</f>
        <v>7550000</v>
      </c>
    </row>
    <row r="12" spans="1:19" ht="45.75" customHeight="1" x14ac:dyDescent="0.2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73"/>
      <c r="L12" s="73"/>
      <c r="M12" s="73"/>
      <c r="N12" s="73"/>
      <c r="O12" s="73"/>
      <c r="P12" s="75"/>
      <c r="Q12" s="106"/>
      <c r="R12" s="106"/>
      <c r="S12" s="78"/>
    </row>
    <row r="13" spans="1:19" ht="45.75" customHeight="1" x14ac:dyDescent="0.2">
      <c r="A13" s="73"/>
      <c r="B13" s="73"/>
      <c r="C13" s="73"/>
      <c r="D13" s="73"/>
      <c r="E13" s="73"/>
      <c r="F13" s="73"/>
      <c r="G13" s="73"/>
      <c r="H13" s="74"/>
      <c r="I13" s="74"/>
      <c r="J13" s="73"/>
      <c r="K13" s="73"/>
      <c r="L13" s="73"/>
      <c r="M13" s="73"/>
      <c r="N13" s="73"/>
      <c r="O13" s="73"/>
      <c r="P13" s="75"/>
      <c r="Q13" s="154"/>
      <c r="R13" s="154"/>
      <c r="S13" s="79"/>
    </row>
    <row r="14" spans="1:19" ht="35.25" customHeight="1" x14ac:dyDescent="0.2">
      <c r="A14" s="73"/>
      <c r="B14" s="73"/>
      <c r="C14" s="73"/>
      <c r="D14" s="73"/>
      <c r="E14" s="73"/>
      <c r="F14" s="73"/>
      <c r="G14" s="73"/>
      <c r="H14" s="74"/>
      <c r="I14" s="74"/>
      <c r="J14" s="73"/>
      <c r="K14" s="73"/>
      <c r="L14" s="73"/>
      <c r="M14" s="73"/>
      <c r="N14" s="73"/>
      <c r="O14" s="73"/>
      <c r="P14" s="75"/>
      <c r="Q14" s="106"/>
      <c r="R14" s="106"/>
      <c r="S14" s="79"/>
    </row>
    <row r="15" spans="1:19" ht="45.75" customHeight="1" x14ac:dyDescent="0.2">
      <c r="A15" s="73"/>
      <c r="B15" s="73"/>
      <c r="C15" s="73"/>
      <c r="D15" s="73"/>
      <c r="E15" s="73"/>
      <c r="F15" s="73"/>
      <c r="G15" s="73"/>
      <c r="H15" s="74"/>
      <c r="I15" s="74"/>
      <c r="J15" s="73"/>
      <c r="K15" s="73"/>
      <c r="L15" s="73"/>
      <c r="M15" s="73"/>
      <c r="N15" s="73"/>
      <c r="O15" s="73"/>
      <c r="P15" s="75"/>
      <c r="Q15" s="106"/>
      <c r="R15" s="106"/>
      <c r="S15" s="79"/>
    </row>
    <row r="16" spans="1:19" ht="45.75" customHeight="1" x14ac:dyDescent="0.2">
      <c r="Q16" s="150"/>
      <c r="R16" s="150"/>
    </row>
    <row r="17" spans="6:18" ht="45.75" customHeight="1" x14ac:dyDescent="0.3">
      <c r="F17" s="161"/>
      <c r="Q17" s="150"/>
      <c r="R17" s="150"/>
    </row>
    <row r="18" spans="6:18" ht="30.75" customHeight="1" x14ac:dyDescent="0.2">
      <c r="Q18" s="151"/>
      <c r="R18" s="151"/>
    </row>
    <row r="19" spans="6:18" ht="52.5" customHeight="1" x14ac:dyDescent="0.2"/>
    <row r="20" spans="6:18" ht="52.5" customHeight="1" x14ac:dyDescent="0.2"/>
    <row r="21" spans="6:18" ht="52.5" customHeight="1" x14ac:dyDescent="0.2"/>
    <row r="22" spans="6:18" ht="52.5" customHeight="1" x14ac:dyDescent="0.2"/>
    <row r="23" spans="6:18" ht="52.5" customHeight="1" x14ac:dyDescent="0.2"/>
    <row r="24" spans="6:18" ht="31.5" customHeight="1" x14ac:dyDescent="0.2"/>
    <row r="25" spans="6:18" ht="52.5" customHeight="1" x14ac:dyDescent="0.2"/>
    <row r="26" spans="6:18" ht="52.5" customHeight="1" x14ac:dyDescent="0.2"/>
    <row r="27" spans="6:18" ht="52.5" customHeight="1" x14ac:dyDescent="0.2"/>
    <row r="28" spans="6:18" ht="26.25" customHeight="1" x14ac:dyDescent="0.2"/>
    <row r="29" spans="6:18" ht="51" customHeight="1" x14ac:dyDescent="0.2"/>
    <row r="30" spans="6:18" ht="47.25" customHeight="1" x14ac:dyDescent="0.2"/>
    <row r="31" spans="6:18" ht="47.25" customHeight="1" x14ac:dyDescent="0.2"/>
    <row r="32" spans="6:18" ht="47.25" customHeight="1" x14ac:dyDescent="0.2"/>
    <row r="33" ht="47.25" customHeight="1" x14ac:dyDescent="0.2"/>
    <row r="34" ht="47.25" customHeight="1" x14ac:dyDescent="0.2"/>
    <row r="35" ht="19.5" customHeight="1" x14ac:dyDescent="0.2"/>
    <row r="36" ht="45.75" customHeight="1" x14ac:dyDescent="0.2"/>
    <row r="37" ht="45.75" customHeight="1" x14ac:dyDescent="0.2"/>
    <row r="38" ht="45.75" customHeight="1" x14ac:dyDescent="0.2"/>
    <row r="39" ht="45.75" customHeight="1" x14ac:dyDescent="0.2"/>
    <row r="40" ht="22.5" customHeight="1" x14ac:dyDescent="0.2"/>
    <row r="41" ht="41.25" customHeight="1" x14ac:dyDescent="0.2"/>
    <row r="42" ht="41.25" customHeight="1" x14ac:dyDescent="0.2"/>
    <row r="43" ht="41.25" customHeight="1" x14ac:dyDescent="0.2"/>
    <row r="44" ht="41.25" customHeight="1" x14ac:dyDescent="0.2"/>
    <row r="45" ht="41.25" customHeight="1" x14ac:dyDescent="0.2"/>
    <row r="46" ht="22.5" customHeight="1" x14ac:dyDescent="0.2"/>
    <row r="47" ht="37.5" customHeight="1" x14ac:dyDescent="0.2"/>
    <row r="48" ht="37.5" customHeight="1" x14ac:dyDescent="0.2"/>
    <row r="49" spans="20:22" ht="37.5" customHeight="1" x14ac:dyDescent="0.2"/>
    <row r="50" spans="20:22" ht="37.5" customHeight="1" x14ac:dyDescent="0.2">
      <c r="T50" s="68"/>
      <c r="U50" s="68"/>
      <c r="V50" s="68"/>
    </row>
    <row r="51" spans="20:22" ht="37.5" customHeight="1" x14ac:dyDescent="0.2">
      <c r="T51" s="68"/>
      <c r="U51" s="68"/>
      <c r="V51" s="68"/>
    </row>
    <row r="52" spans="20:22" ht="37.5" customHeight="1" x14ac:dyDescent="0.2">
      <c r="T52" s="93"/>
      <c r="U52" s="68"/>
      <c r="V52" s="68"/>
    </row>
    <row r="53" spans="20:22" ht="37.5" customHeight="1" x14ac:dyDescent="0.2">
      <c r="T53" s="68"/>
      <c r="U53" s="68"/>
      <c r="V53" s="94"/>
    </row>
    <row r="54" spans="20:22" ht="37.5" customHeight="1" x14ac:dyDescent="0.2">
      <c r="T54" s="68"/>
      <c r="U54" s="68"/>
      <c r="V54" s="68"/>
    </row>
    <row r="55" spans="20:22" ht="37.5" customHeight="1" x14ac:dyDescent="0.2">
      <c r="T55" s="68"/>
      <c r="U55" s="68"/>
      <c r="V55" s="68"/>
    </row>
    <row r="56" spans="20:22" ht="37.5" customHeight="1" x14ac:dyDescent="0.2">
      <c r="T56" s="92"/>
    </row>
    <row r="57" spans="20:22" ht="29.25" customHeight="1" x14ac:dyDescent="0.2"/>
    <row r="58" spans="20:22" ht="51.75" customHeight="1" x14ac:dyDescent="0.2"/>
    <row r="59" spans="20:22" ht="27.75" customHeight="1" x14ac:dyDescent="0.2"/>
    <row r="60" spans="20:22" ht="43.5" customHeight="1" x14ac:dyDescent="0.2"/>
    <row r="61" spans="20:22" ht="27.75" customHeight="1" x14ac:dyDescent="0.2"/>
    <row r="62" spans="20:22" ht="27.75" customHeight="1" x14ac:dyDescent="0.2"/>
    <row r="63" spans="20:22" ht="27.75" customHeight="1" x14ac:dyDescent="0.2"/>
    <row r="64" spans="20:22" ht="44.25" customHeight="1" x14ac:dyDescent="0.2"/>
    <row r="65" ht="27.75" customHeight="1" x14ac:dyDescent="0.2"/>
    <row r="66" ht="27.75" customHeight="1" x14ac:dyDescent="0.2"/>
    <row r="67" ht="29.25" customHeight="1" x14ac:dyDescent="0.2"/>
    <row r="68" ht="29.25" customHeight="1" x14ac:dyDescent="0.2"/>
  </sheetData>
  <mergeCells count="18">
    <mergeCell ref="A1:S1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N5:S5"/>
    <mergeCell ref="Q17:R17"/>
    <mergeCell ref="Q18:R18"/>
    <mergeCell ref="K5:K6"/>
    <mergeCell ref="L5:L6"/>
    <mergeCell ref="M5:M6"/>
    <mergeCell ref="Q13:R13"/>
    <mergeCell ref="Q16:R16"/>
  </mergeCells>
  <pageMargins left="0.196850393700787" right="0.118110236220472" top="0.74803149606299202" bottom="0.74803149606299202" header="0.31496062992126" footer="0.31496062992126"/>
  <pageSetup paperSize="5" scale="55" orientation="landscape" horizontalDpi="300" verticalDpi="0" r:id="rId1"/>
  <rowBreaks count="1" manualBreakCount="1">
    <brk id="18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view="pageBreakPreview" zoomScale="60" zoomScaleNormal="100" workbookViewId="0">
      <selection activeCell="J2" sqref="J1:S1048576"/>
    </sheetView>
  </sheetViews>
  <sheetFormatPr defaultRowHeight="12.75" x14ac:dyDescent="0.2"/>
  <cols>
    <col min="1" max="1" width="7.28515625" style="42" customWidth="1"/>
    <col min="2" max="2" width="14.28515625" style="42" customWidth="1"/>
    <col min="3" max="3" width="13.5703125" style="45" customWidth="1"/>
    <col min="4" max="4" width="28.28515625" style="42" customWidth="1"/>
    <col min="5" max="5" width="28.5703125" style="42" customWidth="1"/>
    <col min="6" max="6" width="25.5703125" style="42" customWidth="1"/>
    <col min="7" max="7" width="22.140625" style="42" customWidth="1"/>
    <col min="8" max="9" width="11.85546875" style="42" customWidth="1"/>
    <col min="10" max="10" width="10.5703125" style="42" hidden="1" customWidth="1"/>
    <col min="11" max="11" width="10.42578125" style="42" hidden="1" customWidth="1"/>
    <col min="12" max="12" width="9" style="42" hidden="1" customWidth="1"/>
    <col min="13" max="13" width="9.5703125" style="42" hidden="1" customWidth="1"/>
    <col min="14" max="14" width="12.42578125" style="42" hidden="1" customWidth="1"/>
    <col min="15" max="15" width="19.5703125" style="42" hidden="1" customWidth="1"/>
    <col min="16" max="16" width="13.140625" style="42" hidden="1" customWidth="1"/>
    <col min="17" max="17" width="15" style="42" hidden="1" customWidth="1"/>
    <col min="18" max="18" width="14.7109375" style="42" hidden="1" customWidth="1"/>
    <col min="19" max="19" width="15.85546875" style="42" hidden="1" customWidth="1"/>
    <col min="20" max="20" width="13.5703125" style="42" bestFit="1" customWidth="1"/>
    <col min="21" max="21" width="9.140625" style="42"/>
    <col min="22" max="22" width="12" style="42" bestFit="1" customWidth="1"/>
    <col min="23" max="16384" width="9.140625" style="42"/>
  </cols>
  <sheetData>
    <row r="1" spans="1:19" ht="22.5" customHeight="1" x14ac:dyDescent="0.2">
      <c r="A1" s="155" t="s">
        <v>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x14ac:dyDescent="0.2">
      <c r="A2" s="43" t="s">
        <v>161</v>
      </c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">
      <c r="A3" s="43" t="s">
        <v>0</v>
      </c>
      <c r="B3" s="43" t="s">
        <v>21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">
      <c r="A4" s="43"/>
      <c r="B4" s="43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45" customHeight="1" x14ac:dyDescent="0.25">
      <c r="A5" s="152" t="s">
        <v>1</v>
      </c>
      <c r="B5" s="152" t="s">
        <v>2</v>
      </c>
      <c r="C5" s="152" t="s">
        <v>3</v>
      </c>
      <c r="D5" s="153" t="s">
        <v>4</v>
      </c>
      <c r="E5" s="152" t="s">
        <v>5</v>
      </c>
      <c r="F5" s="152" t="s">
        <v>10</v>
      </c>
      <c r="G5" s="152" t="s">
        <v>6</v>
      </c>
      <c r="H5" s="152" t="s">
        <v>7</v>
      </c>
      <c r="I5" s="152"/>
      <c r="J5" s="157" t="s">
        <v>11</v>
      </c>
      <c r="K5" s="152" t="s">
        <v>12</v>
      </c>
      <c r="L5" s="157" t="s">
        <v>13</v>
      </c>
      <c r="M5" s="152" t="s">
        <v>14</v>
      </c>
      <c r="N5" s="159"/>
      <c r="O5" s="159"/>
      <c r="P5" s="159"/>
      <c r="Q5" s="159"/>
      <c r="R5" s="159"/>
      <c r="S5" s="160"/>
    </row>
    <row r="6" spans="1:19" x14ac:dyDescent="0.2">
      <c r="A6" s="152"/>
      <c r="B6" s="152"/>
      <c r="C6" s="152"/>
      <c r="D6" s="153"/>
      <c r="E6" s="152"/>
      <c r="F6" s="152"/>
      <c r="G6" s="152"/>
      <c r="H6" s="56" t="s">
        <v>8</v>
      </c>
      <c r="I6" s="56" t="s">
        <v>9</v>
      </c>
      <c r="J6" s="158"/>
      <c r="K6" s="152"/>
      <c r="L6" s="158"/>
      <c r="M6" s="152"/>
      <c r="N6" s="56" t="s">
        <v>27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</row>
    <row r="7" spans="1:19" s="46" customFormat="1" x14ac:dyDescent="0.2">
      <c r="A7" s="56">
        <v>1</v>
      </c>
      <c r="B7" s="56">
        <v>2</v>
      </c>
      <c r="C7" s="110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15</v>
      </c>
      <c r="O7" s="56">
        <v>16</v>
      </c>
      <c r="P7" s="56">
        <v>17</v>
      </c>
      <c r="Q7" s="56">
        <v>18</v>
      </c>
      <c r="R7" s="56">
        <v>19</v>
      </c>
      <c r="S7" s="46">
        <v>20</v>
      </c>
    </row>
    <row r="8" spans="1:19" s="55" customFormat="1" ht="84.75" customHeight="1" x14ac:dyDescent="0.2">
      <c r="A8" s="111">
        <v>1</v>
      </c>
      <c r="B8" s="48" t="s">
        <v>86</v>
      </c>
      <c r="C8" s="111">
        <v>1</v>
      </c>
      <c r="D8" s="48" t="s">
        <v>186</v>
      </c>
      <c r="E8" s="48" t="s">
        <v>187</v>
      </c>
      <c r="F8" s="111" t="s">
        <v>188</v>
      </c>
      <c r="G8" s="111" t="s">
        <v>189</v>
      </c>
      <c r="H8" s="65" t="s">
        <v>190</v>
      </c>
      <c r="I8" s="65" t="s">
        <v>190</v>
      </c>
      <c r="J8" s="111" t="s">
        <v>191</v>
      </c>
      <c r="K8" s="111" t="s">
        <v>26</v>
      </c>
      <c r="L8" s="48"/>
      <c r="M8" s="48"/>
      <c r="N8" s="111"/>
      <c r="O8" s="51">
        <v>450000</v>
      </c>
      <c r="P8" s="52">
        <v>700000</v>
      </c>
      <c r="Q8" s="62"/>
      <c r="R8" s="53"/>
      <c r="S8" s="54">
        <f>L8+M8+N8+O8+P8+Q8+R8</f>
        <v>1150000</v>
      </c>
    </row>
    <row r="9" spans="1:19" s="55" customFormat="1" ht="84.75" customHeight="1" x14ac:dyDescent="0.2">
      <c r="A9" s="111"/>
      <c r="B9" s="48"/>
      <c r="C9" s="111"/>
      <c r="D9" s="117" t="s">
        <v>78</v>
      </c>
      <c r="E9" s="38" t="s">
        <v>55</v>
      </c>
      <c r="F9" s="111"/>
      <c r="G9" s="111"/>
      <c r="H9" s="65" t="s">
        <v>190</v>
      </c>
      <c r="I9" s="65" t="s">
        <v>190</v>
      </c>
      <c r="J9" s="111"/>
      <c r="K9" s="111"/>
      <c r="L9" s="48"/>
      <c r="M9" s="48"/>
      <c r="N9" s="111"/>
      <c r="O9" s="51"/>
      <c r="P9" s="52">
        <v>700000</v>
      </c>
      <c r="Q9" s="48"/>
      <c r="R9" s="52"/>
      <c r="S9" s="54">
        <f>L9+M9+N9+O9+P9+Q9+R9</f>
        <v>700000</v>
      </c>
    </row>
    <row r="10" spans="1:19" s="55" customFormat="1" ht="84.75" customHeight="1" x14ac:dyDescent="0.2">
      <c r="A10" s="111"/>
      <c r="B10" s="48"/>
      <c r="C10" s="111"/>
      <c r="D10" s="117" t="s">
        <v>147</v>
      </c>
      <c r="E10" s="38" t="s">
        <v>56</v>
      </c>
      <c r="F10" s="111"/>
      <c r="G10" s="111"/>
      <c r="H10" s="65" t="s">
        <v>190</v>
      </c>
      <c r="I10" s="65" t="s">
        <v>190</v>
      </c>
      <c r="J10" s="111"/>
      <c r="K10" s="111"/>
      <c r="L10" s="48"/>
      <c r="M10" s="48"/>
      <c r="N10" s="111"/>
      <c r="O10" s="51"/>
      <c r="P10" s="52">
        <v>600000</v>
      </c>
      <c r="Q10" s="48"/>
      <c r="R10" s="52"/>
      <c r="S10" s="54">
        <f t="shared" ref="S10:S11" si="0">L10+M10+N10+O10+P10+Q10+R10</f>
        <v>600000</v>
      </c>
    </row>
    <row r="11" spans="1:19" s="55" customFormat="1" ht="84.75" customHeight="1" x14ac:dyDescent="0.2">
      <c r="A11" s="111"/>
      <c r="B11" s="48"/>
      <c r="C11" s="111"/>
      <c r="D11" s="118" t="s">
        <v>99</v>
      </c>
      <c r="E11" s="38" t="s">
        <v>100</v>
      </c>
      <c r="F11" s="111"/>
      <c r="G11" s="111"/>
      <c r="H11" s="65" t="s">
        <v>190</v>
      </c>
      <c r="I11" s="65" t="s">
        <v>190</v>
      </c>
      <c r="J11" s="111"/>
      <c r="K11" s="111"/>
      <c r="L11" s="48"/>
      <c r="M11" s="48"/>
      <c r="N11" s="111"/>
      <c r="O11" s="51"/>
      <c r="P11" s="52">
        <v>600000</v>
      </c>
      <c r="Q11" s="48"/>
      <c r="R11" s="52"/>
      <c r="S11" s="54">
        <f t="shared" si="0"/>
        <v>600000</v>
      </c>
    </row>
    <row r="12" spans="1:19" ht="31.5" customHeight="1" x14ac:dyDescent="0.2">
      <c r="A12" s="56"/>
      <c r="B12" s="111"/>
      <c r="C12" s="110"/>
      <c r="D12" s="87"/>
      <c r="E12" s="59"/>
      <c r="F12" s="56"/>
      <c r="G12" s="56"/>
      <c r="H12" s="49"/>
      <c r="I12" s="49"/>
      <c r="J12" s="56"/>
      <c r="K12" s="56"/>
      <c r="L12" s="48"/>
      <c r="M12" s="48"/>
      <c r="N12" s="56"/>
      <c r="O12" s="58"/>
      <c r="P12" s="52"/>
      <c r="Q12" s="48"/>
      <c r="R12" s="48"/>
      <c r="S12" s="108">
        <f>SUM(S8:S11)</f>
        <v>3050000</v>
      </c>
    </row>
    <row r="13" spans="1:19" ht="45.75" customHeight="1" x14ac:dyDescent="0.2">
      <c r="A13" s="73"/>
      <c r="B13" s="73"/>
      <c r="C13" s="73"/>
      <c r="D13" s="73"/>
      <c r="E13" s="73"/>
      <c r="F13" s="73"/>
      <c r="G13" s="73"/>
      <c r="H13" s="74"/>
      <c r="I13" s="74"/>
      <c r="J13" s="73"/>
      <c r="K13" s="73"/>
      <c r="L13" s="73"/>
      <c r="M13" s="73"/>
      <c r="N13" s="73"/>
      <c r="O13" s="73"/>
      <c r="P13" s="75"/>
      <c r="Q13" s="112"/>
      <c r="R13" s="82" t="s">
        <v>155</v>
      </c>
      <c r="S13" s="108">
        <f>S12</f>
        <v>3050000</v>
      </c>
    </row>
    <row r="14" spans="1:19" ht="45.75" customHeight="1" x14ac:dyDescent="0.2">
      <c r="A14" s="73"/>
      <c r="B14" s="73"/>
      <c r="C14" s="73"/>
      <c r="D14" s="73"/>
      <c r="E14" s="73"/>
      <c r="F14" s="73"/>
      <c r="G14" s="73"/>
      <c r="H14" s="74"/>
      <c r="I14" s="74"/>
      <c r="J14" s="73"/>
      <c r="K14" s="73"/>
      <c r="L14" s="73"/>
      <c r="M14" s="73"/>
      <c r="N14" s="73"/>
      <c r="O14" s="73"/>
      <c r="P14" s="75"/>
      <c r="Q14" s="112"/>
      <c r="R14" s="112"/>
      <c r="S14" s="78"/>
    </row>
    <row r="15" spans="1:19" ht="45.75" customHeight="1" x14ac:dyDescent="0.2">
      <c r="A15" s="73"/>
      <c r="B15" s="73"/>
      <c r="C15" s="73"/>
      <c r="D15" s="73"/>
      <c r="E15" s="73"/>
      <c r="F15" s="73"/>
      <c r="G15" s="73"/>
      <c r="H15" s="74"/>
      <c r="I15" s="74"/>
      <c r="J15" s="73"/>
      <c r="K15" s="73"/>
      <c r="L15" s="73"/>
      <c r="M15" s="73"/>
      <c r="N15" s="73"/>
      <c r="O15" s="73"/>
      <c r="P15" s="75"/>
      <c r="Q15" s="154"/>
      <c r="R15" s="154"/>
      <c r="S15" s="79"/>
    </row>
    <row r="16" spans="1:19" ht="35.25" customHeight="1" x14ac:dyDescent="0.2">
      <c r="A16" s="73"/>
      <c r="B16" s="73"/>
      <c r="C16" s="73"/>
      <c r="D16" s="73"/>
      <c r="E16" s="73"/>
      <c r="F16" s="73"/>
      <c r="G16" s="73"/>
      <c r="H16" s="74"/>
      <c r="I16" s="74"/>
      <c r="J16" s="73"/>
      <c r="K16" s="73"/>
      <c r="L16" s="73"/>
      <c r="M16" s="73"/>
      <c r="N16" s="73"/>
      <c r="O16" s="73"/>
      <c r="P16" s="75"/>
      <c r="Q16" s="112"/>
      <c r="R16" s="112"/>
      <c r="S16" s="79"/>
    </row>
    <row r="17" spans="1:19" ht="45.75" customHeight="1" x14ac:dyDescent="0.2">
      <c r="A17" s="73"/>
      <c r="B17" s="73"/>
      <c r="C17" s="73"/>
      <c r="D17" s="73"/>
      <c r="E17" s="73"/>
      <c r="F17" s="73"/>
      <c r="G17" s="73"/>
      <c r="H17" s="74"/>
      <c r="I17" s="74"/>
      <c r="J17" s="73"/>
      <c r="K17" s="73"/>
      <c r="L17" s="73"/>
      <c r="M17" s="73"/>
      <c r="N17" s="73"/>
      <c r="O17" s="73"/>
      <c r="P17" s="75"/>
      <c r="Q17" s="112"/>
      <c r="R17" s="112"/>
      <c r="S17" s="79"/>
    </row>
    <row r="18" spans="1:19" ht="45.75" customHeight="1" x14ac:dyDescent="0.2">
      <c r="Q18" s="150"/>
      <c r="R18" s="150"/>
    </row>
    <row r="19" spans="1:19" ht="45.75" customHeight="1" x14ac:dyDescent="0.2">
      <c r="Q19" s="150"/>
      <c r="R19" s="150"/>
    </row>
    <row r="20" spans="1:19" ht="30.75" customHeight="1" x14ac:dyDescent="0.2">
      <c r="Q20" s="151"/>
      <c r="R20" s="151"/>
    </row>
    <row r="21" spans="1:19" ht="52.5" customHeight="1" x14ac:dyDescent="0.2"/>
    <row r="22" spans="1:19" ht="52.5" customHeight="1" x14ac:dyDescent="0.2"/>
    <row r="23" spans="1:19" ht="52.5" customHeight="1" x14ac:dyDescent="0.2"/>
    <row r="24" spans="1:19" ht="52.5" customHeight="1" x14ac:dyDescent="0.2"/>
    <row r="25" spans="1:19" ht="52.5" customHeight="1" x14ac:dyDescent="0.2"/>
    <row r="26" spans="1:19" ht="31.5" customHeight="1" x14ac:dyDescent="0.2"/>
    <row r="27" spans="1:19" ht="52.5" customHeight="1" x14ac:dyDescent="0.2"/>
    <row r="28" spans="1:19" ht="52.5" customHeight="1" x14ac:dyDescent="0.2"/>
    <row r="29" spans="1:19" ht="52.5" customHeight="1" x14ac:dyDescent="0.2"/>
    <row r="30" spans="1:19" ht="26.25" customHeight="1" x14ac:dyDescent="0.2"/>
    <row r="31" spans="1:19" ht="51" customHeight="1" x14ac:dyDescent="0.2"/>
    <row r="32" spans="1:19" ht="47.25" customHeight="1" x14ac:dyDescent="0.2"/>
    <row r="33" ht="47.25" customHeight="1" x14ac:dyDescent="0.2"/>
    <row r="34" ht="47.25" customHeight="1" x14ac:dyDescent="0.2"/>
    <row r="35" ht="47.25" customHeight="1" x14ac:dyDescent="0.2"/>
    <row r="36" ht="47.25" customHeight="1" x14ac:dyDescent="0.2"/>
    <row r="37" ht="19.5" customHeight="1" x14ac:dyDescent="0.2"/>
    <row r="38" ht="45.75" customHeight="1" x14ac:dyDescent="0.2"/>
    <row r="39" ht="45.75" customHeight="1" x14ac:dyDescent="0.2"/>
    <row r="40" ht="45.75" customHeight="1" x14ac:dyDescent="0.2"/>
    <row r="41" ht="45.75" customHeight="1" x14ac:dyDescent="0.2"/>
    <row r="42" ht="22.5" customHeight="1" x14ac:dyDescent="0.2"/>
    <row r="43" ht="41.25" customHeight="1" x14ac:dyDescent="0.2"/>
    <row r="44" ht="41.25" customHeight="1" x14ac:dyDescent="0.2"/>
    <row r="45" ht="41.25" customHeight="1" x14ac:dyDescent="0.2"/>
    <row r="46" ht="41.25" customHeight="1" x14ac:dyDescent="0.2"/>
    <row r="47" ht="41.25" customHeight="1" x14ac:dyDescent="0.2"/>
    <row r="48" ht="22.5" customHeight="1" x14ac:dyDescent="0.2"/>
    <row r="49" spans="20:22" ht="37.5" customHeight="1" x14ac:dyDescent="0.2"/>
    <row r="50" spans="20:22" ht="37.5" customHeight="1" x14ac:dyDescent="0.2"/>
    <row r="51" spans="20:22" ht="37.5" customHeight="1" x14ac:dyDescent="0.2"/>
    <row r="52" spans="20:22" ht="37.5" customHeight="1" x14ac:dyDescent="0.2">
      <c r="T52" s="68"/>
      <c r="U52" s="68"/>
      <c r="V52" s="68"/>
    </row>
    <row r="53" spans="20:22" ht="37.5" customHeight="1" x14ac:dyDescent="0.2">
      <c r="T53" s="68"/>
      <c r="U53" s="68"/>
      <c r="V53" s="68"/>
    </row>
    <row r="54" spans="20:22" ht="37.5" customHeight="1" x14ac:dyDescent="0.2">
      <c r="T54" s="93"/>
      <c r="U54" s="68"/>
      <c r="V54" s="68"/>
    </row>
    <row r="55" spans="20:22" ht="37.5" customHeight="1" x14ac:dyDescent="0.2">
      <c r="T55" s="68"/>
      <c r="U55" s="68"/>
      <c r="V55" s="94"/>
    </row>
    <row r="56" spans="20:22" ht="37.5" customHeight="1" x14ac:dyDescent="0.2">
      <c r="T56" s="68"/>
      <c r="U56" s="68"/>
      <c r="V56" s="68"/>
    </row>
    <row r="57" spans="20:22" ht="37.5" customHeight="1" x14ac:dyDescent="0.2">
      <c r="T57" s="68"/>
      <c r="U57" s="68"/>
      <c r="V57" s="68"/>
    </row>
    <row r="58" spans="20:22" ht="37.5" customHeight="1" x14ac:dyDescent="0.2">
      <c r="T58" s="92"/>
    </row>
    <row r="59" spans="20:22" ht="29.25" customHeight="1" x14ac:dyDescent="0.2"/>
    <row r="60" spans="20:22" ht="51.75" customHeight="1" x14ac:dyDescent="0.2"/>
    <row r="61" spans="20:22" ht="27.75" customHeight="1" x14ac:dyDescent="0.2"/>
    <row r="62" spans="20:22" ht="43.5" customHeight="1" x14ac:dyDescent="0.2"/>
    <row r="63" spans="20:22" ht="27.75" customHeight="1" x14ac:dyDescent="0.2"/>
    <row r="64" spans="20:22" ht="27.75" customHeight="1" x14ac:dyDescent="0.2"/>
    <row r="65" ht="27.75" customHeight="1" x14ac:dyDescent="0.2"/>
    <row r="66" ht="44.25" customHeight="1" x14ac:dyDescent="0.2"/>
    <row r="67" ht="27.75" customHeight="1" x14ac:dyDescent="0.2"/>
    <row r="68" ht="27.75" customHeight="1" x14ac:dyDescent="0.2"/>
    <row r="69" ht="29.25" customHeight="1" x14ac:dyDescent="0.2"/>
    <row r="70" ht="29.25" customHeight="1" x14ac:dyDescent="0.2"/>
  </sheetData>
  <mergeCells count="18">
    <mergeCell ref="Q19:R19"/>
    <mergeCell ref="Q20:R20"/>
    <mergeCell ref="K5:K6"/>
    <mergeCell ref="L5:L6"/>
    <mergeCell ref="M5:M6"/>
    <mergeCell ref="N5:S5"/>
    <mergeCell ref="Q15:R15"/>
    <mergeCell ref="Q18:R18"/>
    <mergeCell ref="A1:S1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196850393700787" right="0.118110236220472" top="0.74803149606299202" bottom="0.74803149606299202" header="0.31496062992126" footer="0.31496062992126"/>
  <pageSetup paperSize="5" scale="55" orientation="landscape" horizontalDpi="300" verticalDpi="0" r:id="rId1"/>
  <rowBreaks count="1" manualBreakCount="1">
    <brk id="20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view="pageBreakPreview" zoomScale="60" zoomScaleNormal="100" workbookViewId="0">
      <selection activeCell="S8" sqref="S8:S11"/>
    </sheetView>
  </sheetViews>
  <sheetFormatPr defaultRowHeight="12.75" x14ac:dyDescent="0.2"/>
  <cols>
    <col min="1" max="1" width="7.28515625" style="42" customWidth="1"/>
    <col min="2" max="2" width="14.28515625" style="42" customWidth="1"/>
    <col min="3" max="3" width="13.5703125" style="45" customWidth="1"/>
    <col min="4" max="4" width="28.28515625" style="42" customWidth="1"/>
    <col min="5" max="5" width="28.5703125" style="42" customWidth="1"/>
    <col min="6" max="6" width="25.5703125" style="42" customWidth="1"/>
    <col min="7" max="7" width="22.140625" style="42" customWidth="1"/>
    <col min="8" max="9" width="11.85546875" style="42" customWidth="1"/>
    <col min="10" max="10" width="10.5703125" style="42" customWidth="1"/>
    <col min="11" max="11" width="10.42578125" style="42" customWidth="1"/>
    <col min="12" max="12" width="9" style="42" customWidth="1"/>
    <col min="13" max="13" width="9.5703125" style="42" customWidth="1"/>
    <col min="14" max="14" width="12.42578125" style="42" customWidth="1"/>
    <col min="15" max="15" width="19.5703125" style="42" customWidth="1"/>
    <col min="16" max="16" width="13.140625" style="42" customWidth="1"/>
    <col min="17" max="17" width="15" style="42" customWidth="1"/>
    <col min="18" max="18" width="14.7109375" style="42" customWidth="1"/>
    <col min="19" max="19" width="15.85546875" style="42" bestFit="1" customWidth="1"/>
    <col min="20" max="20" width="13.5703125" style="42" bestFit="1" customWidth="1"/>
    <col min="21" max="21" width="9.140625" style="42"/>
    <col min="22" max="22" width="12" style="42" bestFit="1" customWidth="1"/>
    <col min="23" max="16384" width="9.140625" style="42"/>
  </cols>
  <sheetData>
    <row r="1" spans="1:19" ht="22.5" customHeight="1" x14ac:dyDescent="0.2">
      <c r="A1" s="155" t="s">
        <v>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x14ac:dyDescent="0.2">
      <c r="A2" s="43" t="s">
        <v>161</v>
      </c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">
      <c r="A3" s="43" t="s">
        <v>0</v>
      </c>
      <c r="B3" s="43" t="s">
        <v>21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">
      <c r="A4" s="43"/>
      <c r="B4" s="43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45" customFormat="1" ht="45" customHeight="1" x14ac:dyDescent="0.25">
      <c r="A5" s="152" t="s">
        <v>1</v>
      </c>
      <c r="B5" s="152" t="s">
        <v>2</v>
      </c>
      <c r="C5" s="152" t="s">
        <v>3</v>
      </c>
      <c r="D5" s="153" t="s">
        <v>4</v>
      </c>
      <c r="E5" s="152" t="s">
        <v>5</v>
      </c>
      <c r="F5" s="152" t="s">
        <v>10</v>
      </c>
      <c r="G5" s="152" t="s">
        <v>6</v>
      </c>
      <c r="H5" s="152" t="s">
        <v>7</v>
      </c>
      <c r="I5" s="152"/>
      <c r="J5" s="157" t="s">
        <v>11</v>
      </c>
      <c r="K5" s="152" t="s">
        <v>12</v>
      </c>
      <c r="L5" s="157" t="s">
        <v>13</v>
      </c>
      <c r="M5" s="152" t="s">
        <v>14</v>
      </c>
      <c r="N5" s="159"/>
      <c r="O5" s="159"/>
      <c r="P5" s="159"/>
      <c r="Q5" s="159"/>
      <c r="R5" s="159"/>
      <c r="S5" s="160"/>
    </row>
    <row r="6" spans="1:19" x14ac:dyDescent="0.2">
      <c r="A6" s="152"/>
      <c r="B6" s="152"/>
      <c r="C6" s="152"/>
      <c r="D6" s="153"/>
      <c r="E6" s="152"/>
      <c r="F6" s="152"/>
      <c r="G6" s="152"/>
      <c r="H6" s="56" t="s">
        <v>8</v>
      </c>
      <c r="I6" s="56" t="s">
        <v>9</v>
      </c>
      <c r="J6" s="158"/>
      <c r="K6" s="152"/>
      <c r="L6" s="158"/>
      <c r="M6" s="152"/>
      <c r="N6" s="56" t="s">
        <v>27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</row>
    <row r="7" spans="1:19" s="46" customFormat="1" x14ac:dyDescent="0.2">
      <c r="A7" s="56">
        <v>1</v>
      </c>
      <c r="B7" s="56">
        <v>2</v>
      </c>
      <c r="C7" s="113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119">
        <v>13</v>
      </c>
      <c r="N7" s="119">
        <v>15</v>
      </c>
      <c r="O7" s="119">
        <v>16</v>
      </c>
      <c r="P7" s="119">
        <v>17</v>
      </c>
      <c r="Q7" s="119">
        <v>18</v>
      </c>
      <c r="R7" s="119">
        <v>19</v>
      </c>
      <c r="S7" s="46">
        <v>20</v>
      </c>
    </row>
    <row r="8" spans="1:19" s="55" customFormat="1" ht="56.25" customHeight="1" x14ac:dyDescent="0.25">
      <c r="A8" s="114">
        <v>1</v>
      </c>
      <c r="B8" s="48" t="s">
        <v>86</v>
      </c>
      <c r="C8" s="114">
        <v>1</v>
      </c>
      <c r="D8" s="121" t="s">
        <v>193</v>
      </c>
      <c r="E8" s="121" t="s">
        <v>198</v>
      </c>
      <c r="F8" s="114" t="s">
        <v>192</v>
      </c>
      <c r="G8" s="114" t="s">
        <v>213</v>
      </c>
      <c r="H8" s="65" t="s">
        <v>212</v>
      </c>
      <c r="I8" s="65" t="s">
        <v>212</v>
      </c>
      <c r="J8" s="114" t="s">
        <v>191</v>
      </c>
      <c r="K8" s="114" t="s">
        <v>26</v>
      </c>
      <c r="L8" s="120"/>
      <c r="M8" s="120"/>
      <c r="N8" s="120"/>
      <c r="O8" s="120"/>
      <c r="P8" s="127">
        <v>550000</v>
      </c>
      <c r="Q8" s="120"/>
      <c r="R8" s="120"/>
      <c r="S8" s="54">
        <f>L8+M8+N8+O8+P8+Q8+R8</f>
        <v>550000</v>
      </c>
    </row>
    <row r="9" spans="1:19" s="55" customFormat="1" ht="56.25" customHeight="1" x14ac:dyDescent="0.2">
      <c r="A9" s="114"/>
      <c r="B9" s="48"/>
      <c r="C9" s="114"/>
      <c r="D9" s="48" t="s">
        <v>186</v>
      </c>
      <c r="E9" s="48" t="s">
        <v>187</v>
      </c>
      <c r="F9" s="120"/>
      <c r="G9" s="120"/>
      <c r="H9" s="120"/>
      <c r="I9" s="120"/>
      <c r="J9" s="120"/>
      <c r="K9" s="120"/>
      <c r="L9" s="48"/>
      <c r="M9" s="48"/>
      <c r="N9" s="114"/>
      <c r="O9" s="51">
        <v>260000</v>
      </c>
      <c r="P9" s="52">
        <v>500000</v>
      </c>
      <c r="Q9" s="62"/>
      <c r="R9" s="53"/>
      <c r="S9" s="54">
        <f>L9+M9+N9+O9+P9+Q9+R9</f>
        <v>760000</v>
      </c>
    </row>
    <row r="10" spans="1:19" s="55" customFormat="1" ht="56.25" customHeight="1" x14ac:dyDescent="0.2">
      <c r="A10" s="114"/>
      <c r="B10" s="48"/>
      <c r="C10" s="114"/>
      <c r="D10" s="117" t="s">
        <v>194</v>
      </c>
      <c r="E10" s="38" t="s">
        <v>196</v>
      </c>
      <c r="F10" s="114"/>
      <c r="G10" s="114"/>
      <c r="H10" s="65"/>
      <c r="I10" s="65"/>
      <c r="J10" s="114"/>
      <c r="K10" s="114"/>
      <c r="L10" s="48"/>
      <c r="M10" s="48"/>
      <c r="N10" s="114"/>
      <c r="O10" s="51"/>
      <c r="P10" s="52">
        <v>500000</v>
      </c>
      <c r="Q10" s="48"/>
      <c r="R10" s="52"/>
      <c r="S10" s="54">
        <f t="shared" ref="S10:S11" si="0">L10+M10+N10+O10+P10+Q10+R10</f>
        <v>500000</v>
      </c>
    </row>
    <row r="11" spans="1:19" s="55" customFormat="1" ht="56.25" customHeight="1" x14ac:dyDescent="0.2">
      <c r="A11" s="114"/>
      <c r="B11" s="48"/>
      <c r="C11" s="114"/>
      <c r="D11" s="118" t="s">
        <v>195</v>
      </c>
      <c r="E11" s="38" t="s">
        <v>197</v>
      </c>
      <c r="F11" s="114"/>
      <c r="G11" s="114"/>
      <c r="H11" s="65"/>
      <c r="I11" s="65"/>
      <c r="J11" s="114"/>
      <c r="K11" s="114"/>
      <c r="L11" s="48"/>
      <c r="M11" s="48"/>
      <c r="N11" s="114"/>
      <c r="O11" s="51"/>
      <c r="P11" s="52">
        <v>500000</v>
      </c>
      <c r="Q11" s="48"/>
      <c r="R11" s="52"/>
      <c r="S11" s="54">
        <f t="shared" si="0"/>
        <v>500000</v>
      </c>
    </row>
    <row r="12" spans="1:19" ht="66.75" customHeight="1" x14ac:dyDescent="0.2">
      <c r="A12" s="56"/>
      <c r="B12" s="114"/>
      <c r="C12" s="113"/>
      <c r="D12" s="118" t="s">
        <v>199</v>
      </c>
      <c r="E12" s="38" t="s">
        <v>200</v>
      </c>
      <c r="F12" s="114" t="s">
        <v>201</v>
      </c>
      <c r="G12" s="50" t="s">
        <v>202</v>
      </c>
      <c r="H12" s="49" t="s">
        <v>214</v>
      </c>
      <c r="I12" s="49" t="s">
        <v>214</v>
      </c>
      <c r="J12" s="114" t="s">
        <v>191</v>
      </c>
      <c r="K12" s="114" t="s">
        <v>26</v>
      </c>
      <c r="L12" s="48"/>
      <c r="M12" s="48"/>
      <c r="N12" s="56"/>
      <c r="O12" s="67">
        <v>400000</v>
      </c>
      <c r="P12" s="52">
        <v>700000</v>
      </c>
      <c r="Q12" s="48"/>
      <c r="R12" s="48"/>
      <c r="S12" s="54">
        <f>L12+M12+N12+O12+P12+Q12+R12</f>
        <v>1100000</v>
      </c>
    </row>
    <row r="13" spans="1:19" ht="66.75" customHeight="1" x14ac:dyDescent="0.2">
      <c r="A13" s="56"/>
      <c r="B13" s="131"/>
      <c r="C13" s="130"/>
      <c r="D13" s="48" t="s">
        <v>186</v>
      </c>
      <c r="E13" s="48" t="s">
        <v>187</v>
      </c>
      <c r="F13" s="122"/>
      <c r="G13" s="133"/>
      <c r="H13" s="123"/>
      <c r="I13" s="49"/>
      <c r="J13" s="132"/>
      <c r="K13" s="132"/>
      <c r="L13" s="48"/>
      <c r="M13" s="48"/>
      <c r="N13" s="56"/>
      <c r="O13" s="58"/>
      <c r="P13" s="52">
        <v>700000</v>
      </c>
      <c r="Q13" s="48"/>
      <c r="R13" s="126"/>
      <c r="S13" s="54">
        <f>L13+M13+N13+O13+P13+Q13+R13</f>
        <v>700000</v>
      </c>
    </row>
    <row r="14" spans="1:19" ht="66.75" customHeight="1" x14ac:dyDescent="0.2">
      <c r="A14" s="56"/>
      <c r="B14" s="114"/>
      <c r="C14" s="113"/>
      <c r="D14" s="124" t="s">
        <v>199</v>
      </c>
      <c r="E14" s="125" t="s">
        <v>200</v>
      </c>
      <c r="F14" s="131" t="s">
        <v>205</v>
      </c>
      <c r="G14" s="50" t="s">
        <v>206</v>
      </c>
      <c r="H14" s="49">
        <v>43573</v>
      </c>
      <c r="I14" s="49">
        <v>43573</v>
      </c>
      <c r="J14" s="131" t="s">
        <v>191</v>
      </c>
      <c r="K14" s="116" t="s">
        <v>26</v>
      </c>
      <c r="L14" s="48"/>
      <c r="M14" s="48"/>
      <c r="N14" s="56"/>
      <c r="O14" s="58">
        <v>487554</v>
      </c>
      <c r="P14" s="52">
        <v>800000</v>
      </c>
      <c r="Q14" s="48"/>
      <c r="R14" s="126"/>
      <c r="S14" s="54">
        <f t="shared" ref="S14:S17" si="1">L14+M14+N14+O14+P14+Q14+R14</f>
        <v>1287554</v>
      </c>
    </row>
    <row r="15" spans="1:19" ht="66.75" customHeight="1" x14ac:dyDescent="0.2">
      <c r="A15" s="56"/>
      <c r="B15" s="114"/>
      <c r="C15" s="113"/>
      <c r="D15" s="118" t="s">
        <v>203</v>
      </c>
      <c r="E15" s="38" t="s">
        <v>204</v>
      </c>
      <c r="F15" s="114"/>
      <c r="G15" s="50"/>
      <c r="H15" s="49"/>
      <c r="I15" s="49"/>
      <c r="J15" s="114"/>
      <c r="K15" s="114"/>
      <c r="L15" s="48"/>
      <c r="M15" s="48"/>
      <c r="N15" s="56"/>
      <c r="O15" s="58"/>
      <c r="P15" s="52">
        <v>800000</v>
      </c>
      <c r="Q15" s="48"/>
      <c r="R15" s="48"/>
      <c r="S15" s="54">
        <f t="shared" si="1"/>
        <v>800000</v>
      </c>
    </row>
    <row r="16" spans="1:19" ht="66.75" customHeight="1" x14ac:dyDescent="0.2">
      <c r="A16" s="56"/>
      <c r="B16" s="129"/>
      <c r="C16" s="128"/>
      <c r="D16" s="48" t="s">
        <v>186</v>
      </c>
      <c r="E16" s="48" t="s">
        <v>187</v>
      </c>
      <c r="F16" s="129" t="s">
        <v>207</v>
      </c>
      <c r="G16" s="129" t="s">
        <v>208</v>
      </c>
      <c r="H16" s="49" t="s">
        <v>209</v>
      </c>
      <c r="I16" s="49" t="s">
        <v>210</v>
      </c>
      <c r="J16" s="129" t="s">
        <v>211</v>
      </c>
      <c r="K16" s="129" t="s">
        <v>26</v>
      </c>
      <c r="L16" s="48"/>
      <c r="M16" s="48"/>
      <c r="N16" s="56"/>
      <c r="O16" s="58"/>
      <c r="P16" s="52">
        <v>1950000</v>
      </c>
      <c r="Q16" s="48"/>
      <c r="R16" s="48"/>
      <c r="S16" s="54">
        <f t="shared" si="1"/>
        <v>1950000</v>
      </c>
    </row>
    <row r="17" spans="1:19" ht="66.75" customHeight="1" x14ac:dyDescent="0.2">
      <c r="A17" s="56"/>
      <c r="B17" s="114"/>
      <c r="C17" s="113"/>
      <c r="D17" s="118" t="s">
        <v>203</v>
      </c>
      <c r="E17" s="38" t="s">
        <v>204</v>
      </c>
      <c r="F17" s="114"/>
      <c r="G17" s="114"/>
      <c r="H17" s="49"/>
      <c r="I17" s="49"/>
      <c r="J17" s="114"/>
      <c r="K17" s="114"/>
      <c r="L17" s="48"/>
      <c r="M17" s="48"/>
      <c r="N17" s="56"/>
      <c r="O17" s="58">
        <v>600000</v>
      </c>
      <c r="P17" s="52">
        <v>1950000</v>
      </c>
      <c r="Q17" s="48"/>
      <c r="R17" s="48"/>
      <c r="S17" s="54">
        <f t="shared" si="1"/>
        <v>2550000</v>
      </c>
    </row>
    <row r="18" spans="1:19" ht="66.75" customHeight="1" x14ac:dyDescent="0.2">
      <c r="A18" s="56"/>
      <c r="B18" s="114"/>
      <c r="C18" s="113"/>
      <c r="D18" s="118" t="s">
        <v>111</v>
      </c>
      <c r="E18" s="38"/>
      <c r="F18" s="114"/>
      <c r="G18" s="50"/>
      <c r="H18" s="49"/>
      <c r="I18" s="49"/>
      <c r="J18" s="114"/>
      <c r="K18" s="114"/>
      <c r="L18" s="48"/>
      <c r="M18" s="48"/>
      <c r="N18" s="56"/>
      <c r="O18" s="58"/>
      <c r="P18" s="52">
        <v>1050000</v>
      </c>
      <c r="Q18" s="48"/>
      <c r="R18" s="48"/>
      <c r="S18" s="54">
        <f>L18+M18+N18+O18+P18+Q18+R18</f>
        <v>1050000</v>
      </c>
    </row>
    <row r="19" spans="1:19" ht="45.75" customHeight="1" x14ac:dyDescent="0.2">
      <c r="A19" s="73"/>
      <c r="B19" s="73"/>
      <c r="C19" s="73"/>
      <c r="D19" s="73"/>
      <c r="E19" s="73"/>
      <c r="F19" s="73"/>
      <c r="G19" s="73"/>
      <c r="H19" s="74"/>
      <c r="I19" s="74"/>
      <c r="J19" s="73"/>
      <c r="K19" s="73"/>
      <c r="L19" s="73"/>
      <c r="M19" s="73"/>
      <c r="N19" s="73"/>
      <c r="O19" s="73"/>
      <c r="P19" s="75"/>
      <c r="Q19" s="115"/>
      <c r="R19" s="82" t="s">
        <v>155</v>
      </c>
      <c r="S19" s="108">
        <f>SUM(S8:S18)</f>
        <v>11747554</v>
      </c>
    </row>
    <row r="20" spans="1:19" ht="45.75" customHeight="1" x14ac:dyDescent="0.2">
      <c r="A20" s="73"/>
      <c r="B20" s="73"/>
      <c r="C20" s="73"/>
      <c r="D20" s="73"/>
      <c r="E20" s="73"/>
      <c r="F20" s="73"/>
      <c r="G20" s="73"/>
      <c r="H20" s="74"/>
      <c r="I20" s="74"/>
      <c r="J20" s="73"/>
      <c r="K20" s="73"/>
      <c r="L20" s="73"/>
      <c r="M20" s="73"/>
      <c r="N20" s="73"/>
      <c r="O20" s="73"/>
      <c r="P20" s="75"/>
      <c r="Q20" s="154"/>
      <c r="R20" s="154"/>
      <c r="S20" s="79"/>
    </row>
    <row r="21" spans="1:19" ht="35.25" customHeight="1" x14ac:dyDescent="0.2">
      <c r="A21" s="73"/>
      <c r="B21" s="73"/>
      <c r="C21" s="73"/>
      <c r="D21" s="73"/>
      <c r="E21" s="73"/>
      <c r="F21" s="73"/>
      <c r="G21" s="73"/>
      <c r="H21" s="74"/>
      <c r="I21" s="74"/>
      <c r="J21" s="73"/>
      <c r="K21" s="73"/>
      <c r="L21" s="73"/>
      <c r="M21" s="73"/>
      <c r="N21" s="73"/>
      <c r="O21" s="73"/>
      <c r="P21" s="75"/>
      <c r="Q21" s="115"/>
      <c r="R21" s="115"/>
      <c r="S21" s="79"/>
    </row>
    <row r="22" spans="1:19" ht="45.75" customHeight="1" x14ac:dyDescent="0.2">
      <c r="A22" s="73"/>
      <c r="B22" s="73"/>
      <c r="C22" s="73"/>
      <c r="D22" s="73"/>
      <c r="E22" s="73"/>
      <c r="F22" s="73"/>
      <c r="G22" s="73"/>
      <c r="H22" s="74"/>
      <c r="I22" s="74"/>
      <c r="J22" s="73"/>
      <c r="K22" s="73"/>
      <c r="L22" s="73"/>
      <c r="M22" s="73"/>
      <c r="N22" s="73"/>
      <c r="O22" s="73"/>
      <c r="P22" s="75"/>
      <c r="Q22" s="115"/>
      <c r="R22" s="115"/>
      <c r="S22" s="79"/>
    </row>
    <row r="23" spans="1:19" ht="45.75" customHeight="1" x14ac:dyDescent="0.2">
      <c r="Q23" s="150"/>
      <c r="R23" s="150"/>
    </row>
    <row r="24" spans="1:19" ht="45.75" customHeight="1" x14ac:dyDescent="0.2">
      <c r="Q24" s="150"/>
      <c r="R24" s="150"/>
    </row>
    <row r="25" spans="1:19" ht="30.75" customHeight="1" x14ac:dyDescent="0.2">
      <c r="Q25" s="151"/>
      <c r="R25" s="151"/>
    </row>
    <row r="26" spans="1:19" ht="52.5" customHeight="1" x14ac:dyDescent="0.2"/>
    <row r="27" spans="1:19" ht="52.5" customHeight="1" x14ac:dyDescent="0.2"/>
    <row r="28" spans="1:19" ht="52.5" customHeight="1" x14ac:dyDescent="0.2"/>
    <row r="29" spans="1:19" ht="52.5" customHeight="1" x14ac:dyDescent="0.2"/>
    <row r="30" spans="1:19" ht="52.5" customHeight="1" x14ac:dyDescent="0.2"/>
    <row r="31" spans="1:19" ht="31.5" customHeight="1" x14ac:dyDescent="0.2"/>
    <row r="32" spans="1:19" ht="52.5" customHeight="1" x14ac:dyDescent="0.2"/>
    <row r="33" ht="52.5" customHeight="1" x14ac:dyDescent="0.2"/>
    <row r="34" ht="52.5" customHeight="1" x14ac:dyDescent="0.2"/>
    <row r="35" ht="26.25" customHeight="1" x14ac:dyDescent="0.2"/>
    <row r="36" ht="51" customHeight="1" x14ac:dyDescent="0.2"/>
    <row r="37" ht="47.25" customHeight="1" x14ac:dyDescent="0.2"/>
    <row r="38" ht="47.25" customHeight="1" x14ac:dyDescent="0.2"/>
    <row r="39" ht="47.25" customHeight="1" x14ac:dyDescent="0.2"/>
    <row r="40" ht="47.25" customHeight="1" x14ac:dyDescent="0.2"/>
    <row r="41" ht="47.25" customHeight="1" x14ac:dyDescent="0.2"/>
    <row r="42" ht="19.5" customHeight="1" x14ac:dyDescent="0.2"/>
    <row r="43" ht="45.75" customHeight="1" x14ac:dyDescent="0.2"/>
    <row r="44" ht="45.75" customHeight="1" x14ac:dyDescent="0.2"/>
    <row r="45" ht="45.75" customHeight="1" x14ac:dyDescent="0.2"/>
    <row r="46" ht="45.75" customHeight="1" x14ac:dyDescent="0.2"/>
    <row r="47" ht="22.5" customHeight="1" x14ac:dyDescent="0.2"/>
    <row r="48" ht="41.25" customHeight="1" x14ac:dyDescent="0.2"/>
    <row r="49" spans="20:22" ht="41.25" customHeight="1" x14ac:dyDescent="0.2"/>
    <row r="50" spans="20:22" ht="41.25" customHeight="1" x14ac:dyDescent="0.2"/>
    <row r="51" spans="20:22" ht="41.25" customHeight="1" x14ac:dyDescent="0.2"/>
    <row r="52" spans="20:22" ht="41.25" customHeight="1" x14ac:dyDescent="0.2"/>
    <row r="53" spans="20:22" ht="22.5" customHeight="1" x14ac:dyDescent="0.2"/>
    <row r="54" spans="20:22" ht="37.5" customHeight="1" x14ac:dyDescent="0.2"/>
    <row r="55" spans="20:22" ht="37.5" customHeight="1" x14ac:dyDescent="0.2"/>
    <row r="56" spans="20:22" ht="37.5" customHeight="1" x14ac:dyDescent="0.2"/>
    <row r="57" spans="20:22" ht="37.5" customHeight="1" x14ac:dyDescent="0.2">
      <c r="T57" s="68"/>
      <c r="U57" s="68"/>
      <c r="V57" s="68"/>
    </row>
    <row r="58" spans="20:22" ht="37.5" customHeight="1" x14ac:dyDescent="0.2">
      <c r="T58" s="68"/>
      <c r="U58" s="68"/>
      <c r="V58" s="68"/>
    </row>
    <row r="59" spans="20:22" ht="37.5" customHeight="1" x14ac:dyDescent="0.2">
      <c r="T59" s="93"/>
      <c r="U59" s="68"/>
      <c r="V59" s="68"/>
    </row>
    <row r="60" spans="20:22" ht="37.5" customHeight="1" x14ac:dyDescent="0.2">
      <c r="T60" s="68"/>
      <c r="U60" s="68"/>
      <c r="V60" s="94"/>
    </row>
    <row r="61" spans="20:22" ht="37.5" customHeight="1" x14ac:dyDescent="0.2">
      <c r="T61" s="68"/>
      <c r="U61" s="68"/>
      <c r="V61" s="68"/>
    </row>
    <row r="62" spans="20:22" ht="37.5" customHeight="1" x14ac:dyDescent="0.2">
      <c r="T62" s="68"/>
      <c r="U62" s="68"/>
      <c r="V62" s="68"/>
    </row>
    <row r="63" spans="20:22" ht="37.5" customHeight="1" x14ac:dyDescent="0.2">
      <c r="T63" s="92"/>
    </row>
    <row r="64" spans="20:22" ht="29.25" customHeight="1" x14ac:dyDescent="0.2"/>
    <row r="65" ht="51.75" customHeight="1" x14ac:dyDescent="0.2"/>
    <row r="66" ht="27.75" customHeight="1" x14ac:dyDescent="0.2"/>
    <row r="67" ht="43.5" customHeight="1" x14ac:dyDescent="0.2"/>
    <row r="68" ht="27.75" customHeight="1" x14ac:dyDescent="0.2"/>
    <row r="69" ht="27.75" customHeight="1" x14ac:dyDescent="0.2"/>
    <row r="70" ht="27.75" customHeight="1" x14ac:dyDescent="0.2"/>
    <row r="71" ht="44.25" customHeight="1" x14ac:dyDescent="0.2"/>
    <row r="72" ht="27.75" customHeight="1" x14ac:dyDescent="0.2"/>
    <row r="73" ht="27.75" customHeight="1" x14ac:dyDescent="0.2"/>
    <row r="74" ht="29.25" customHeight="1" x14ac:dyDescent="0.2"/>
    <row r="75" ht="29.25" customHeight="1" x14ac:dyDescent="0.2"/>
  </sheetData>
  <mergeCells count="18">
    <mergeCell ref="A1:S1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Q24:R24"/>
    <mergeCell ref="Q25:R25"/>
    <mergeCell ref="K5:K6"/>
    <mergeCell ref="L5:L6"/>
    <mergeCell ref="M5:M6"/>
    <mergeCell ref="N5:S5"/>
    <mergeCell ref="Q20:R20"/>
    <mergeCell ref="Q23:R23"/>
  </mergeCells>
  <pageMargins left="0.196850393700787" right="0.118110236220472" top="0.74803149606299202" bottom="0.74803149606299202" header="0.31496062992126" footer="0.31496062992126"/>
  <pageSetup paperSize="5" scale="52" orientation="landscape" horizontalDpi="300" verticalDpi="0" r:id="rId1"/>
  <rowBreaks count="1" manualBreakCount="1">
    <brk id="25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GU1</vt:lpstr>
      <vt:lpstr>GU2</vt:lpstr>
      <vt:lpstr>GU3</vt:lpstr>
      <vt:lpstr>GU4</vt:lpstr>
      <vt:lpstr>GU5</vt:lpstr>
      <vt:lpstr>Sheet1</vt:lpstr>
      <vt:lpstr>'GU1'!Print_Area</vt:lpstr>
      <vt:lpstr>'GU2'!Print_Area</vt:lpstr>
      <vt:lpstr>'GU3'!Print_Area</vt:lpstr>
      <vt:lpstr>'GU4'!Print_Area</vt:lpstr>
      <vt:lpstr>'GU5'!Print_Area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blhd</dc:creator>
  <cp:lastModifiedBy>User</cp:lastModifiedBy>
  <cp:lastPrinted>2019-06-24T02:46:34Z</cp:lastPrinted>
  <dcterms:created xsi:type="dcterms:W3CDTF">2017-02-07T01:53:22Z</dcterms:created>
  <dcterms:modified xsi:type="dcterms:W3CDTF">2019-06-24T02:47:14Z</dcterms:modified>
</cp:coreProperties>
</file>