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.BAPPEDA 2019\00. PENGURUS BARANG\NIKEN 2019\"/>
    </mc:Choice>
  </mc:AlternateContent>
  <bookViews>
    <workbookView xWindow="0" yWindow="0" windowWidth="19095" windowHeight="8295"/>
  </bookViews>
  <sheets>
    <sheet name="Data Base BMD 2019 (2)" sheetId="3" r:id="rId1"/>
    <sheet name="Data Base BMD 2019" sheetId="2" r:id="rId2"/>
    <sheet name="Sheet2" sheetId="4" r:id="rId3"/>
  </sheets>
  <definedNames>
    <definedName name="_xlnm.Print_Area" localSheetId="1">'Data Base BMD 2019'!$A$1:$AZ$23</definedName>
    <definedName name="_xlnm.Print_Area" localSheetId="0">'Data Base BMD 2019 (2)'!$A$1:$AZ$34</definedName>
  </definedNames>
  <calcPr calcId="152511"/>
</workbook>
</file>

<file path=xl/calcChain.xml><?xml version="1.0" encoding="utf-8"?>
<calcChain xmlns="http://schemas.openxmlformats.org/spreadsheetml/2006/main">
  <c r="AO34" i="3" l="1"/>
  <c r="AP34" i="3"/>
  <c r="AQ34" i="3"/>
  <c r="AR34" i="3"/>
  <c r="AS34" i="3"/>
  <c r="AO28" i="3"/>
  <c r="AP28" i="3"/>
  <c r="AQ28" i="3" s="1"/>
  <c r="AR28" i="3" s="1"/>
  <c r="AS28" i="3" s="1"/>
  <c r="AO29" i="3"/>
  <c r="AP29" i="3" s="1"/>
  <c r="AQ29" i="3" s="1"/>
  <c r="AR29" i="3" s="1"/>
  <c r="AS29" i="3" s="1"/>
  <c r="AO30" i="3"/>
  <c r="AP30" i="3"/>
  <c r="AQ30" i="3"/>
  <c r="AR30" i="3"/>
  <c r="AS30" i="3"/>
  <c r="AO31" i="3"/>
  <c r="AP31" i="3"/>
  <c r="AQ31" i="3"/>
  <c r="AR31" i="3" s="1"/>
  <c r="AS31" i="3" s="1"/>
  <c r="AO32" i="3"/>
  <c r="AP32" i="3"/>
  <c r="AQ32" i="3"/>
  <c r="AR32" i="3"/>
  <c r="AS32" i="3"/>
  <c r="AO33" i="3"/>
  <c r="AP33" i="3" s="1"/>
  <c r="AQ33" i="3" s="1"/>
  <c r="AR33" i="3" s="1"/>
  <c r="AS33" i="3" s="1"/>
  <c r="AH28" i="3"/>
  <c r="AH29" i="3"/>
  <c r="AH30" i="3"/>
  <c r="AH31" i="3"/>
  <c r="AH32" i="3"/>
  <c r="AH33" i="3"/>
  <c r="AH34" i="3"/>
  <c r="Z34" i="3"/>
  <c r="Z33" i="3"/>
  <c r="Z32" i="3"/>
  <c r="Z31" i="3"/>
  <c r="Z30" i="3"/>
  <c r="Z29" i="3"/>
  <c r="Z28" i="3"/>
  <c r="AS39" i="3" l="1"/>
  <c r="Z25" i="3" l="1"/>
  <c r="AH25" i="3"/>
  <c r="AO25" i="3" s="1"/>
  <c r="Z26" i="3"/>
  <c r="AH26" i="3"/>
  <c r="AO26" i="3" s="1"/>
  <c r="AH27" i="3"/>
  <c r="Z27" i="3"/>
  <c r="AO18" i="3"/>
  <c r="AH9" i="3"/>
  <c r="AO9" i="3" s="1"/>
  <c r="AP9" i="3" s="1"/>
  <c r="AQ9" i="3" s="1"/>
  <c r="AR9" i="3" s="1"/>
  <c r="AS9" i="3" s="1"/>
  <c r="AH10" i="3"/>
  <c r="AO10" i="3" s="1"/>
  <c r="AH11" i="3"/>
  <c r="AO11" i="3" s="1"/>
  <c r="AH12" i="3"/>
  <c r="AO12" i="3" s="1"/>
  <c r="AP12" i="3" s="1"/>
  <c r="AQ12" i="3" s="1"/>
  <c r="AR12" i="3" s="1"/>
  <c r="AS12" i="3" s="1"/>
  <c r="AH13" i="3"/>
  <c r="AH14" i="3"/>
  <c r="AO14" i="3" s="1"/>
  <c r="AP14" i="3" s="1"/>
  <c r="AQ14" i="3" s="1"/>
  <c r="AR14" i="3" s="1"/>
  <c r="AS14" i="3" s="1"/>
  <c r="AH15" i="3"/>
  <c r="AO15" i="3" s="1"/>
  <c r="AP15" i="3" s="1"/>
  <c r="AQ15" i="3" s="1"/>
  <c r="AR15" i="3" s="1"/>
  <c r="AS15" i="3" s="1"/>
  <c r="AH16" i="3"/>
  <c r="AO16" i="3" s="1"/>
  <c r="AP16" i="3" s="1"/>
  <c r="AQ16" i="3" s="1"/>
  <c r="AR16" i="3" s="1"/>
  <c r="AS16" i="3" s="1"/>
  <c r="AH17" i="3"/>
  <c r="AO17" i="3" s="1"/>
  <c r="AP17" i="3" s="1"/>
  <c r="AQ17" i="3" s="1"/>
  <c r="AR17" i="3" s="1"/>
  <c r="AS17" i="3" s="1"/>
  <c r="AH18" i="3"/>
  <c r="AP18" i="3" s="1"/>
  <c r="AQ18" i="3" s="1"/>
  <c r="AR18" i="3" s="1"/>
  <c r="AS18" i="3" s="1"/>
  <c r="AH19" i="3"/>
  <c r="AO19" i="3" s="1"/>
  <c r="AH20" i="3"/>
  <c r="AH21" i="3"/>
  <c r="AO21" i="3" s="1"/>
  <c r="AP21" i="3" s="1"/>
  <c r="AQ21" i="3" s="1"/>
  <c r="AR21" i="3" s="1"/>
  <c r="AS21" i="3" s="1"/>
  <c r="AH22" i="3"/>
  <c r="AH23" i="3"/>
  <c r="AO23" i="3" s="1"/>
  <c r="AP23" i="3" s="1"/>
  <c r="AQ23" i="3" s="1"/>
  <c r="AR23" i="3" s="1"/>
  <c r="AS23" i="3" s="1"/>
  <c r="AH24" i="3"/>
  <c r="AO24" i="3" s="1"/>
  <c r="AP24" i="3" s="1"/>
  <c r="AQ24" i="3" s="1"/>
  <c r="AR24" i="3" s="1"/>
  <c r="AS24" i="3" s="1"/>
  <c r="AH8" i="3"/>
  <c r="AO8" i="3" s="1"/>
  <c r="AP8" i="3" s="1"/>
  <c r="AQ8" i="3" s="1"/>
  <c r="AR8" i="3" s="1"/>
  <c r="AS8" i="3" s="1"/>
  <c r="Z24" i="3"/>
  <c r="Z23" i="3"/>
  <c r="Z22" i="3"/>
  <c r="Z21" i="3"/>
  <c r="Z20" i="3"/>
  <c r="Z19" i="3"/>
  <c r="Z18" i="3"/>
  <c r="Z17" i="3"/>
  <c r="Z16" i="3"/>
  <c r="Z14" i="3"/>
  <c r="Z13" i="3"/>
  <c r="Z12" i="3"/>
  <c r="Z11" i="3"/>
  <c r="Z10" i="3"/>
  <c r="Z9" i="3"/>
  <c r="Z8" i="3"/>
  <c r="Z21" i="2"/>
  <c r="Z20" i="2"/>
  <c r="Z19" i="2"/>
  <c r="Z18" i="2"/>
  <c r="AP11" i="3" l="1"/>
  <c r="AQ11" i="3" s="1"/>
  <c r="AR11" i="3" s="1"/>
  <c r="AS11" i="3" s="1"/>
  <c r="AP25" i="3"/>
  <c r="AQ25" i="3" s="1"/>
  <c r="AR25" i="3" s="1"/>
  <c r="AS25" i="3" s="1"/>
  <c r="AP10" i="3"/>
  <c r="AQ10" i="3" s="1"/>
  <c r="AR10" i="3" s="1"/>
  <c r="AS10" i="3" s="1"/>
  <c r="AP26" i="3"/>
  <c r="AQ26" i="3" s="1"/>
  <c r="AR26" i="3" s="1"/>
  <c r="AS26" i="3" s="1"/>
  <c r="AO20" i="3"/>
  <c r="AP20" i="3" s="1"/>
  <c r="AQ20" i="3" s="1"/>
  <c r="AR20" i="3" s="1"/>
  <c r="AS20" i="3" s="1"/>
  <c r="AO13" i="3"/>
  <c r="AP13" i="3" s="1"/>
  <c r="AQ13" i="3" s="1"/>
  <c r="AR13" i="3" s="1"/>
  <c r="AS13" i="3" s="1"/>
  <c r="AO22" i="3"/>
  <c r="AO27" i="3"/>
  <c r="AP27" i="3" s="1"/>
  <c r="AQ27" i="3" s="1"/>
  <c r="AR27" i="3" s="1"/>
  <c r="AS27" i="3" s="1"/>
  <c r="AP19" i="3"/>
  <c r="Z17" i="2"/>
  <c r="Z16" i="2"/>
  <c r="Z15" i="2"/>
  <c r="Z14" i="2"/>
  <c r="Z13" i="2"/>
  <c r="Z12" i="2"/>
  <c r="Z11" i="2"/>
  <c r="Z10" i="2"/>
  <c r="Z9" i="2"/>
  <c r="Z8" i="2"/>
  <c r="AS22" i="2"/>
  <c r="AP22" i="2"/>
  <c r="AO22" i="2"/>
  <c r="AP22" i="3" l="1"/>
  <c r="AQ22" i="3" s="1"/>
  <c r="AR22" i="3" s="1"/>
  <c r="AS22" i="3" s="1"/>
  <c r="AQ19" i="3"/>
  <c r="Z22" i="2"/>
  <c r="AR19" i="3" l="1"/>
  <c r="AS19" i="3" l="1"/>
</calcChain>
</file>

<file path=xl/sharedStrings.xml><?xml version="1.0" encoding="utf-8"?>
<sst xmlns="http://schemas.openxmlformats.org/spreadsheetml/2006/main" count="489" uniqueCount="182">
  <si>
    <t>DAFTAR PENGADAAN BMD</t>
  </si>
  <si>
    <t>NO</t>
  </si>
  <si>
    <t>PROGRAM</t>
  </si>
  <si>
    <t>KEGIATAN</t>
  </si>
  <si>
    <t>PEKERJAAN</t>
  </si>
  <si>
    <t>Kode Rekening</t>
  </si>
  <si>
    <t>NO KONTRAK</t>
  </si>
  <si>
    <t>TGL KONTRAK</t>
  </si>
  <si>
    <t>NAMA PENYEDIA BARANG</t>
  </si>
  <si>
    <t>NAMA DIREKTUR</t>
  </si>
  <si>
    <t>NAMA PENERIMA BARANG</t>
  </si>
  <si>
    <t>BERITA ACARA SERAH TERIMA (BAST)</t>
  </si>
  <si>
    <t>SP2D</t>
  </si>
  <si>
    <t>NAMA BARANG</t>
  </si>
  <si>
    <t>SPESIFIKASI (LENGKAP)</t>
  </si>
  <si>
    <t>NOMOR</t>
  </si>
  <si>
    <t>JUMLAH BARANG</t>
  </si>
  <si>
    <t>HARGA SATUAN</t>
  </si>
  <si>
    <t>Total</t>
  </si>
  <si>
    <t>ATRIBUSI (DARI BELANJA MODAL)
*) rumus rata/rata tertimbang</t>
  </si>
  <si>
    <t>ATRIBUSI (DARI LUAR BELANJA MODAL)
*) rumus rata/rata tertimbang</t>
  </si>
  <si>
    <t>TOTAL NILAI ATRIBUSI</t>
  </si>
  <si>
    <t>NILAI ATRIBUSI SATUAN BARANG</t>
  </si>
  <si>
    <t>NILAI SATUAN ASET BMD SETELAH ATRIBUSI</t>
  </si>
  <si>
    <t>TOTAL NILAI BMD</t>
  </si>
  <si>
    <t>MASUK NERACA</t>
  </si>
  <si>
    <t>TIDAK MASUK NERACA</t>
  </si>
  <si>
    <t>KET
(KIB A, B, C, D, E, F, ATB, dll)</t>
  </si>
  <si>
    <t>Nama Pemegang BMD</t>
  </si>
  <si>
    <t>NAMA</t>
  </si>
  <si>
    <t>JABATAN</t>
  </si>
  <si>
    <t>NIP</t>
  </si>
  <si>
    <t>TANGGAL</t>
  </si>
  <si>
    <t>RANGKA</t>
  </si>
  <si>
    <t>MESIN</t>
  </si>
  <si>
    <t>BPKB</t>
  </si>
  <si>
    <t>NO. POLISI</t>
  </si>
  <si>
    <t>HONOR PPK</t>
  </si>
  <si>
    <t>HONOR BPJ</t>
  </si>
  <si>
    <t>HONOR PPHP</t>
  </si>
  <si>
    <t>ONGKOS KIRIM</t>
  </si>
  <si>
    <t>LAIN-LAIN</t>
  </si>
  <si>
    <t>KONSULTAN PERENCANAAN</t>
  </si>
  <si>
    <t>KONSULTAN PENGAWASAN</t>
  </si>
  <si>
    <t>TOTAL</t>
  </si>
  <si>
    <t>DI ATAS NILAI KAPITALISASI</t>
  </si>
  <si>
    <t>EktraKomtabel</t>
  </si>
  <si>
    <t>Nama</t>
  </si>
  <si>
    <t>BIDANG/RUANG</t>
  </si>
  <si>
    <t>4a</t>
  </si>
  <si>
    <t>25 
(23 x 24)</t>
  </si>
  <si>
    <t>33 
(=sum(Z4:AF4))</t>
  </si>
  <si>
    <t>40 
(sum(AH5:AM5))</t>
  </si>
  <si>
    <t>41
(33 + 40)</t>
  </si>
  <si>
    <t>42
(41 / 23)</t>
  </si>
  <si>
    <t>43
(42 + 24)</t>
  </si>
  <si>
    <t>44
(43 x 23)</t>
  </si>
  <si>
    <t>NAMA OPD: BADAN PERENCANAAN PEMBANGUNAN DAERAH</t>
  </si>
  <si>
    <t>TAHUN ANGGARAN 2019</t>
  </si>
  <si>
    <t>Pengadaan Sarana dan Prasarana Kantor</t>
  </si>
  <si>
    <t>Belanja Modal Pengadaan Perlengkapan Gedung Kantor dan Pengadaan Meubelair</t>
  </si>
  <si>
    <t>5.2.3.27.05, 5.2.3.28.01.</t>
  </si>
  <si>
    <t>027/26/SPK/Bapp/2019</t>
  </si>
  <si>
    <t>CV.ABWA PUTRA</t>
  </si>
  <si>
    <t>Yedi Prasetyo, S.IP</t>
  </si>
  <si>
    <t>Direktur</t>
  </si>
  <si>
    <t>Akhmad sefulrohim</t>
  </si>
  <si>
    <t>Kasubid Perencanaan Pembangunan</t>
  </si>
  <si>
    <t>19740915 200212 100 3</t>
  </si>
  <si>
    <t>027/26-BASTHP/BAPP/2019</t>
  </si>
  <si>
    <t>2598/SP2D/LS/BPKAD/VII/2019</t>
  </si>
  <si>
    <t xml:space="preserve">Fillng Kabinet </t>
  </si>
  <si>
    <t>Vip 4 Susun</t>
  </si>
  <si>
    <t xml:space="preserve">Lemari Besi Kaca </t>
  </si>
  <si>
    <t>Vip</t>
  </si>
  <si>
    <t>Rak Besi Arsip</t>
  </si>
  <si>
    <t>4 Susun</t>
  </si>
  <si>
    <t>Meja Staf &amp; Kursi Staf</t>
  </si>
  <si>
    <t>Vip &amp; Phoenix</t>
  </si>
  <si>
    <t xml:space="preserve">Kursi Biro/Kursi Direktur </t>
  </si>
  <si>
    <t>Ergotec</t>
  </si>
  <si>
    <t>Meja Biro</t>
  </si>
  <si>
    <t>Citywood</t>
  </si>
  <si>
    <t>Kursi Staf</t>
  </si>
  <si>
    <t>Brother</t>
  </si>
  <si>
    <t>Sofa</t>
  </si>
  <si>
    <t>Boxser Wos, Kain Oscar Jovi/Citywood</t>
  </si>
  <si>
    <t>B</t>
  </si>
  <si>
    <t>Belanja Modal Pengadaan Lemari Es dan Air Conditioner (AC)</t>
  </si>
  <si>
    <t>5.2.3.28.04, 5.2.3.28.08</t>
  </si>
  <si>
    <t>027/53/SPK/Bapp/2019</t>
  </si>
  <si>
    <t>027/53-BASTHP/Bapp.2019</t>
  </si>
  <si>
    <t>Lemari Es</t>
  </si>
  <si>
    <t>Polytron Beleza PRM 21QB, 2Pinter</t>
  </si>
  <si>
    <t>Air Conditioner(AC)</t>
  </si>
  <si>
    <t>Polytron Neuva Deluxe 2,PAC 18VG, 2PK</t>
  </si>
  <si>
    <t xml:space="preserve"> </t>
  </si>
  <si>
    <t>Printer Laserjet</t>
  </si>
  <si>
    <t>Business Colour Leser Printer With Duplex Printing and Wireless Networking (HL-L8351CDW)</t>
  </si>
  <si>
    <t xml:space="preserve">Printer </t>
  </si>
  <si>
    <t>Pixma G2010 Refillable Ink Tank All-In-One Printer For High Volume Printing</t>
  </si>
  <si>
    <t>Laptop</t>
  </si>
  <si>
    <t>027/50/SP-Bapp/2019</t>
  </si>
  <si>
    <t>PT.ACCESS LINTAS SOLUSI</t>
  </si>
  <si>
    <t>EKA PUTRA TARIGAN</t>
  </si>
  <si>
    <t>027/509-BASTHP/Bapp.2019</t>
  </si>
  <si>
    <t>Notebook Yoga 730-Platinum (81JR0031ID)
(Intel Core i7-8565U,16Gb  DDR4,512GB SSD,13.3`, NO DVD, Windows 10 Home)</t>
  </si>
  <si>
    <t xml:space="preserve">PC Unit </t>
  </si>
  <si>
    <t>200 AIO G3 i5 (HPDT4AD47PA) (21.5` Non-touch,Intel i5-8250U.4GB DDR4,1TB HHD,OOD,WIN10PRO,BT4.0, 3Yrs Warranty)</t>
  </si>
  <si>
    <t>Belanja Pengadaan Personal Komputer</t>
  </si>
  <si>
    <t>Belanja Modal Pengadaan Peralatan Cetak</t>
  </si>
  <si>
    <t>027/51/SP-Bapp/2019</t>
  </si>
  <si>
    <t>027/51-BASTHP/Bapp.2019</t>
  </si>
  <si>
    <t>5.2.3.31.04</t>
  </si>
  <si>
    <t>5.2.3.29.02</t>
  </si>
  <si>
    <t>3968/SP2D/LS/BPKAD/IX/2019</t>
  </si>
  <si>
    <t>3651/SP2D/LS/BPKAD/IX/2019</t>
  </si>
  <si>
    <t>3977/SP2D/LS/BPKAD/IX/2019</t>
  </si>
  <si>
    <t xml:space="preserve">DAFTAR PENGADAAN BARANG DAN JASA </t>
  </si>
  <si>
    <t>NAMA KEGIATAN</t>
  </si>
  <si>
    <t>NAMA PAKET</t>
  </si>
  <si>
    <t>NILAI PAGU</t>
  </si>
  <si>
    <t>METODE PEMILIHAN</t>
  </si>
  <si>
    <t>SUMBER DANA</t>
  </si>
  <si>
    <t>KODE RUP</t>
  </si>
  <si>
    <t>NILAI HPS</t>
  </si>
  <si>
    <t>NAMA PENYEDIA</t>
  </si>
  <si>
    <t>ALAMAT PENYEDIA</t>
  </si>
  <si>
    <t>NPWP</t>
  </si>
  <si>
    <t>NOMOR KONTRAK</t>
  </si>
  <si>
    <t>NILAI KONTRAK</t>
  </si>
  <si>
    <t>Belanja Modal Pengadaan Meubelair</t>
  </si>
  <si>
    <t>5.2.3.28.01</t>
  </si>
  <si>
    <t>027/73/SPMK/Bapp/2019</t>
  </si>
  <si>
    <t>CV PUTRA KHOIR</t>
  </si>
  <si>
    <t>FAHRUROJI</t>
  </si>
  <si>
    <t>027/73-BASTHP/Bapp/2019</t>
  </si>
  <si>
    <t>Gordyn</t>
  </si>
  <si>
    <t>Finger Print</t>
  </si>
  <si>
    <t>Mesin Penghancur Kertas</t>
  </si>
  <si>
    <t xml:space="preserve">Belanja Modal Pengadaan Mesin Absensi </t>
  </si>
  <si>
    <t>Belanja Modal Pengadaan Mesin Penghancur Kertas</t>
  </si>
  <si>
    <t>5.2.3.27.06</t>
  </si>
  <si>
    <t>5.2.3.27.11</t>
  </si>
  <si>
    <t>027/87/SP-Bapp/2019</t>
  </si>
  <si>
    <t>ANDHIKA PRIMA SOLUSINDO</t>
  </si>
  <si>
    <t>TRI HANDAKA</t>
  </si>
  <si>
    <t>027/87-BASTHP/Bapp/2019</t>
  </si>
  <si>
    <t>Fingerspot</t>
  </si>
  <si>
    <t>paper shredder suercut</t>
  </si>
  <si>
    <t>Rool Bland</t>
  </si>
  <si>
    <t xml:space="preserve"> 5.2.3.28.01.</t>
  </si>
  <si>
    <t>027/67/SPK/Bapp/2019</t>
  </si>
  <si>
    <t>027/67-BASTHP/BAPP/2019</t>
  </si>
  <si>
    <t>Meja Tulis L-Biro+ anak L P 180 CM X L 90 CM X T 75 CM, KAYU SUNKAI, TEAKBLOK+ KACA , MELAMIC</t>
  </si>
  <si>
    <t>Meja Kerja Pejabat Eselon II</t>
  </si>
  <si>
    <t>EXCEKUTIF QINEL, T 120 127 CM,L 67 CM, HIDRAULIX,SYNEHORN,MULTILOCK,OSCAR</t>
  </si>
  <si>
    <t xml:space="preserve"> T 110, 120 CM, L 65 CM, HIDRAULIX, TILI 2 LOCK, OSCAR</t>
  </si>
  <si>
    <t>Meja Kerja Pejabat Eselon IV</t>
  </si>
  <si>
    <t>5271/SP2D/LS/BPKAD/XI/2019</t>
  </si>
  <si>
    <t>5352SP2D/LS/BPKAD/XI/2019</t>
  </si>
  <si>
    <t>4701/SP2D/LS/BPKAD/X/2019</t>
  </si>
  <si>
    <t>Belanja Modal Pengadaan Komputer dan Alat Studio</t>
  </si>
  <si>
    <t>027/105/SPK/Bapp/2019</t>
  </si>
  <si>
    <t>CV.MAHESA GENTA</t>
  </si>
  <si>
    <t>Yudi Tri Fachrizal</t>
  </si>
  <si>
    <t xml:space="preserve"> Direktur</t>
  </si>
  <si>
    <t>027/105-BASTHP/Bapp/2019</t>
  </si>
  <si>
    <t>5901/SP2D/LS/BPKAD/XII/2019</t>
  </si>
  <si>
    <t>Dell G7 15-7588/8TH GENERATION CORE i7 8750h,8gb,itb+128gb ssd,no optical drive,nvidia gtx1050ti 4gb,wifi,camera,15.6` hdled,win 10</t>
  </si>
  <si>
    <t>5.2.3.29.08</t>
  </si>
  <si>
    <t>Tablet Android</t>
  </si>
  <si>
    <t>samsung Galaxy Tab S5E</t>
  </si>
  <si>
    <t>5.2.3.31.01</t>
  </si>
  <si>
    <t>Folding front &amp; Rear 100`(157x211cm) Fbs v1520 Fastfoid Screen Projector</t>
  </si>
  <si>
    <t xml:space="preserve">Printer Warna </t>
  </si>
  <si>
    <t>Epson L120</t>
  </si>
  <si>
    <t>Printer Tinta Kering /Laserjet</t>
  </si>
  <si>
    <t>Hp LaserJet Pro M4O4DAN W1A53A</t>
  </si>
  <si>
    <t>Scanner</t>
  </si>
  <si>
    <t>Fujitsu F4,F7240</t>
  </si>
  <si>
    <t>Layar Infokus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</si>
</sst>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.##0.00_);_(* \(#.##0.00\);_(* &quot;-&quot;??_);_(@_)"/>
    <numFmt numFmtId="167" formatCode="_(* #,##0.00_);_(* \(#,##0.00\);_(* &quot;-&quot;_);_(@_)"/>
  </numFmts>
  <fonts count="18" x14ac:knownFonts="1">
    <font>
      <sz val="11"/>
      <color theme="1"/>
      <name val="Calibri"/>
      <charset val="1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name val="Arial Narrow"/>
      <family val="2"/>
    </font>
    <font>
      <b/>
      <sz val="18"/>
      <color theme="0"/>
      <name val="Arial Narrow"/>
      <family val="2"/>
    </font>
    <font>
      <b/>
      <sz val="18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164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</cellStyleXfs>
  <cellXfs count="19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0" fillId="0" borderId="1" xfId="0" applyBorder="1"/>
    <xf numFmtId="0" fontId="0" fillId="3" borderId="1" xfId="0" applyFill="1" applyBorder="1" applyAlignment="1">
      <alignment vertical="center"/>
    </xf>
    <xf numFmtId="165" fontId="0" fillId="0" borderId="1" xfId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vertical="center" wrapText="1"/>
    </xf>
    <xf numFmtId="164" fontId="0" fillId="3" borderId="1" xfId="2" applyFont="1" applyFill="1" applyBorder="1" applyAlignment="1">
      <alignment vertical="center" wrapText="1"/>
    </xf>
    <xf numFmtId="164" fontId="0" fillId="3" borderId="1" xfId="2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0" fillId="5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6" xfId="7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164" fontId="8" fillId="6" borderId="7" xfId="12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quotePrefix="1" applyFont="1" applyFill="1" applyBorder="1" applyAlignment="1">
      <alignment horizontal="center" vertical="center" wrapText="1"/>
    </xf>
    <xf numFmtId="164" fontId="8" fillId="6" borderId="8" xfId="12" applyFont="1" applyFill="1" applyBorder="1" applyAlignment="1">
      <alignment horizontal="center" vertical="center"/>
    </xf>
    <xf numFmtId="1" fontId="11" fillId="0" borderId="7" xfId="7" quotePrefix="1" applyNumberFormat="1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0" borderId="9" xfId="7" applyFont="1" applyBorder="1" applyAlignment="1">
      <alignment horizontal="center" vertical="center"/>
    </xf>
    <xf numFmtId="164" fontId="1" fillId="6" borderId="2" xfId="12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1" xfId="7" applyFont="1" applyBorder="1" applyAlignment="1">
      <alignment horizontal="center" vertical="center" wrapText="1"/>
    </xf>
    <xf numFmtId="164" fontId="8" fillId="3" borderId="1" xfId="12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164" fontId="5" fillId="3" borderId="1" xfId="2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5" fontId="15" fillId="0" borderId="1" xfId="0" applyNumberFormat="1" applyFont="1" applyBorder="1" applyAlignment="1">
      <alignment horizontal="center" vertical="center" wrapText="1"/>
    </xf>
    <xf numFmtId="167" fontId="14" fillId="0" borderId="1" xfId="2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5" fontId="15" fillId="0" borderId="1" xfId="0" applyNumberFormat="1" applyFont="1" applyBorder="1" applyAlignment="1">
      <alignment horizontal="center" vertical="center"/>
    </xf>
    <xf numFmtId="164" fontId="15" fillId="0" borderId="1" xfId="2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4" borderId="1" xfId="2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164" fontId="14" fillId="0" borderId="0" xfId="12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Fill="1"/>
    <xf numFmtId="167" fontId="14" fillId="0" borderId="0" xfId="2" applyNumberFormat="1" applyFont="1"/>
    <xf numFmtId="164" fontId="15" fillId="0" borderId="0" xfId="2" applyFont="1"/>
    <xf numFmtId="164" fontId="14" fillId="0" borderId="0" xfId="2" applyFont="1"/>
    <xf numFmtId="0" fontId="14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164" fontId="14" fillId="0" borderId="1" xfId="2" applyFont="1" applyFill="1" applyBorder="1" applyAlignment="1">
      <alignment vertical="center" wrapText="1"/>
    </xf>
    <xf numFmtId="165" fontId="14" fillId="0" borderId="1" xfId="1" applyFont="1" applyBorder="1" applyAlignment="1">
      <alignment vertical="center"/>
    </xf>
    <xf numFmtId="167" fontId="14" fillId="0" borderId="1" xfId="2" applyNumberFormat="1" applyFont="1" applyBorder="1" applyAlignment="1">
      <alignment vertical="center"/>
    </xf>
    <xf numFmtId="164" fontId="16" fillId="0" borderId="1" xfId="2" applyFont="1" applyBorder="1" applyAlignment="1">
      <alignment vertical="center" wrapText="1"/>
    </xf>
    <xf numFmtId="164" fontId="14" fillId="0" borderId="1" xfId="2" applyFont="1" applyBorder="1" applyAlignment="1">
      <alignment vertical="center" wrapText="1"/>
    </xf>
    <xf numFmtId="164" fontId="15" fillId="0" borderId="1" xfId="2" applyFont="1" applyBorder="1" applyAlignment="1">
      <alignment vertical="center" wrapText="1"/>
    </xf>
    <xf numFmtId="164" fontId="14" fillId="0" borderId="1" xfId="0" applyNumberFormat="1" applyFont="1" applyFill="1" applyBorder="1" applyAlignment="1">
      <alignment vertical="center"/>
    </xf>
    <xf numFmtId="164" fontId="14" fillId="0" borderId="1" xfId="0" applyNumberFormat="1" applyFont="1" applyBorder="1" applyAlignment="1">
      <alignment vertical="center"/>
    </xf>
    <xf numFmtId="164" fontId="14" fillId="4" borderId="1" xfId="2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justify" vertical="center"/>
    </xf>
    <xf numFmtId="0" fontId="14" fillId="0" borderId="1" xfId="0" applyFont="1" applyFill="1" applyBorder="1" applyAlignment="1">
      <alignment vertical="center"/>
    </xf>
    <xf numFmtId="164" fontId="14" fillId="0" borderId="1" xfId="2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14" fillId="6" borderId="1" xfId="0" applyFont="1" applyFill="1" applyBorder="1" applyAlignment="1">
      <alignment vertical="center" wrapText="1"/>
    </xf>
    <xf numFmtId="15" fontId="14" fillId="0" borderId="1" xfId="0" applyNumberFormat="1" applyFont="1" applyBorder="1" applyAlignment="1">
      <alignment vertical="center" wrapText="1"/>
    </xf>
    <xf numFmtId="15" fontId="14" fillId="0" borderId="10" xfId="0" applyNumberFormat="1" applyFont="1" applyBorder="1" applyAlignment="1">
      <alignment vertical="center" wrapText="1"/>
    </xf>
    <xf numFmtId="15" fontId="14" fillId="0" borderId="2" xfId="0" applyNumberFormat="1" applyFont="1" applyBorder="1" applyAlignment="1">
      <alignment vertical="center" wrapText="1"/>
    </xf>
    <xf numFmtId="0" fontId="14" fillId="0" borderId="1" xfId="0" applyFont="1" applyBorder="1"/>
    <xf numFmtId="164" fontId="14" fillId="0" borderId="1" xfId="2" applyFont="1" applyBorder="1" applyAlignment="1">
      <alignment vertical="center"/>
    </xf>
    <xf numFmtId="166" fontId="14" fillId="0" borderId="1" xfId="0" applyNumberFormat="1" applyFont="1" applyBorder="1" applyAlignment="1">
      <alignment vertical="center"/>
    </xf>
    <xf numFmtId="0" fontId="15" fillId="0" borderId="1" xfId="7" applyFont="1" applyBorder="1" applyAlignment="1">
      <alignment horizontal="center" vertical="center" wrapText="1"/>
    </xf>
    <xf numFmtId="164" fontId="14" fillId="0" borderId="1" xfId="12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5" fontId="14" fillId="0" borderId="1" xfId="0" applyNumberFormat="1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15" fontId="15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164" fontId="15" fillId="0" borderId="1" xfId="2" applyFont="1" applyFill="1" applyBorder="1" applyAlignment="1">
      <alignment vertical="center" wrapText="1"/>
    </xf>
    <xf numFmtId="165" fontId="15" fillId="0" borderId="1" xfId="1" applyFont="1" applyBorder="1" applyAlignment="1">
      <alignment vertical="center"/>
    </xf>
    <xf numFmtId="167" fontId="15" fillId="0" borderId="1" xfId="2" applyNumberFormat="1" applyFont="1" applyBorder="1" applyAlignment="1">
      <alignment vertical="center"/>
    </xf>
    <xf numFmtId="164" fontId="15" fillId="0" borderId="1" xfId="0" applyNumberFormat="1" applyFont="1" applyFill="1" applyBorder="1" applyAlignment="1">
      <alignment vertical="center"/>
    </xf>
    <xf numFmtId="164" fontId="15" fillId="0" borderId="1" xfId="0" applyNumberFormat="1" applyFont="1" applyBorder="1" applyAlignment="1">
      <alignment vertical="center"/>
    </xf>
    <xf numFmtId="164" fontId="15" fillId="4" borderId="1" xfId="2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15" fillId="0" borderId="1" xfId="0" applyFont="1" applyBorder="1" applyAlignment="1">
      <alignment horizontal="justify" vertical="center"/>
    </xf>
    <xf numFmtId="0" fontId="15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15" fontId="15" fillId="3" borderId="1" xfId="0" applyNumberFormat="1" applyFont="1" applyFill="1" applyBorder="1" applyAlignment="1">
      <alignment horizontal="center" vertical="center"/>
    </xf>
    <xf numFmtId="167" fontId="14" fillId="3" borderId="1" xfId="2" applyNumberFormat="1" applyFont="1" applyFill="1" applyBorder="1" applyAlignment="1">
      <alignment vertical="center"/>
    </xf>
    <xf numFmtId="164" fontId="14" fillId="3" borderId="1" xfId="2" applyFont="1" applyFill="1" applyBorder="1" applyAlignment="1">
      <alignment vertical="center"/>
    </xf>
    <xf numFmtId="0" fontId="14" fillId="3" borderId="1" xfId="0" applyFont="1" applyFill="1" applyBorder="1"/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15" fontId="15" fillId="0" borderId="0" xfId="0" applyNumberFormat="1" applyFont="1" applyAlignment="1">
      <alignment horizontal="center"/>
    </xf>
    <xf numFmtId="165" fontId="14" fillId="0" borderId="11" xfId="1" applyFont="1" applyFill="1" applyBorder="1" applyAlignment="1">
      <alignment vertical="center"/>
    </xf>
    <xf numFmtId="0" fontId="14" fillId="0" borderId="0" xfId="0" applyFont="1" applyFill="1" applyBorder="1"/>
    <xf numFmtId="0" fontId="15" fillId="0" borderId="0" xfId="7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7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64" fontId="14" fillId="0" borderId="0" xfId="12" applyFont="1" applyFill="1" applyBorder="1" applyAlignment="1">
      <alignment horizontal="center" vertical="center"/>
    </xf>
    <xf numFmtId="15" fontId="15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quotePrefix="1" applyFont="1" applyFill="1" applyBorder="1" applyAlignment="1">
      <alignment horizontal="center" vertical="center" wrapText="1"/>
    </xf>
    <xf numFmtId="167" fontId="14" fillId="0" borderId="0" xfId="0" applyNumberFormat="1" applyFont="1"/>
    <xf numFmtId="43" fontId="14" fillId="0" borderId="0" xfId="0" applyNumberFormat="1" applyFont="1"/>
    <xf numFmtId="1" fontId="15" fillId="0" borderId="0" xfId="7" quotePrefix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5" fontId="15" fillId="0" borderId="1" xfId="0" applyNumberFormat="1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15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5" fontId="14" fillId="0" borderId="10" xfId="0" applyNumberFormat="1" applyFont="1" applyBorder="1" applyAlignment="1">
      <alignment horizontal="center" vertical="center"/>
    </xf>
    <xf numFmtId="15" fontId="14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15" fontId="14" fillId="0" borderId="1" xfId="0" applyNumberFormat="1" applyFont="1" applyBorder="1" applyAlignment="1">
      <alignment horizontal="center" vertical="center" wrapText="1"/>
    </xf>
    <xf numFmtId="164" fontId="15" fillId="0" borderId="1" xfId="2" applyFont="1" applyBorder="1" applyAlignment="1">
      <alignment horizontal="center" vertical="center" wrapText="1"/>
    </xf>
    <xf numFmtId="164" fontId="14" fillId="4" borderId="10" xfId="2" applyFont="1" applyFill="1" applyBorder="1" applyAlignment="1">
      <alignment horizontal="center" vertical="center" wrapText="1"/>
    </xf>
    <xf numFmtId="164" fontId="14" fillId="4" borderId="2" xfId="2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5" fontId="14" fillId="0" borderId="1" xfId="0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horizontal="center" vertical="center" wrapText="1"/>
    </xf>
    <xf numFmtId="15" fontId="15" fillId="0" borderId="10" xfId="0" applyNumberFormat="1" applyFont="1" applyBorder="1" applyAlignment="1">
      <alignment horizontal="center" vertical="center"/>
    </xf>
    <xf numFmtId="15" fontId="15" fillId="0" borderId="2" xfId="0" applyNumberFormat="1" applyFont="1" applyBorder="1" applyAlignment="1">
      <alignment horizontal="center" vertical="center"/>
    </xf>
    <xf numFmtId="15" fontId="15" fillId="0" borderId="1" xfId="0" applyNumberFormat="1" applyFont="1" applyBorder="1" applyAlignment="1" applyProtection="1">
      <alignment horizontal="center" vertical="center"/>
      <protection locked="0"/>
    </xf>
    <xf numFmtId="1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3" fillId="6" borderId="3" xfId="7" applyFont="1" applyFill="1" applyBorder="1" applyAlignment="1">
      <alignment horizontal="center" vertical="center" wrapText="1"/>
    </xf>
    <xf numFmtId="0" fontId="13" fillId="6" borderId="4" xfId="7" applyFont="1" applyFill="1" applyBorder="1" applyAlignment="1">
      <alignment horizontal="center" vertical="center" wrapText="1"/>
    </xf>
    <xf numFmtId="0" fontId="13" fillId="6" borderId="5" xfId="7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164" fontId="0" fillId="0" borderId="1" xfId="2" applyFont="1" applyBorder="1" applyAlignment="1">
      <alignment horizontal="center" vertical="center" wrapText="1"/>
    </xf>
    <xf numFmtId="164" fontId="5" fillId="0" borderId="1" xfId="2" applyFont="1" applyBorder="1" applyAlignment="1">
      <alignment horizontal="center" vertical="center" wrapText="1"/>
    </xf>
    <xf numFmtId="164" fontId="0" fillId="3" borderId="1" xfId="2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7">
    <cellStyle name="Comma" xfId="1" builtinId="3"/>
    <cellStyle name="Comma [0]" xfId="2" builtinId="6"/>
    <cellStyle name="Comma [0] 2" xfId="12"/>
    <cellStyle name="Comma [0] 2 2" xfId="10"/>
    <cellStyle name="Comma 2" xfId="11"/>
    <cellStyle name="Comma 3" xfId="13"/>
    <cellStyle name="Normal" xfId="0" builtinId="0"/>
    <cellStyle name="Normal 2" xfId="7"/>
    <cellStyle name="Normal 22" xfId="14"/>
    <cellStyle name="Normal 23" xfId="15"/>
    <cellStyle name="Normal 24" xfId="6"/>
    <cellStyle name="Normal 26" xfId="9"/>
    <cellStyle name="Normal 3" xfId="8"/>
    <cellStyle name="Normal 3 2" xfId="16"/>
    <cellStyle name="Normal 4" xfId="5"/>
    <cellStyle name="Normal 5" xfId="3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Z45"/>
  <sheetViews>
    <sheetView tabSelected="1" view="pageBreakPreview" topLeftCell="M32" zoomScale="55" zoomScaleNormal="80" zoomScaleSheetLayoutView="55" workbookViewId="0">
      <selection activeCell="S41" sqref="S41"/>
    </sheetView>
  </sheetViews>
  <sheetFormatPr defaultColWidth="9" defaultRowHeight="23.25" x14ac:dyDescent="0.35"/>
  <cols>
    <col min="1" max="1" width="5.28515625" style="72" bestFit="1" customWidth="1"/>
    <col min="2" max="2" width="16.28515625" style="72" bestFit="1" customWidth="1"/>
    <col min="3" max="3" width="19.5703125" style="128" customWidth="1"/>
    <col min="4" max="4" width="22.140625" style="128" customWidth="1"/>
    <col min="5" max="5" width="17.7109375" style="129" customWidth="1"/>
    <col min="6" max="6" width="17.5703125" style="128" customWidth="1"/>
    <col min="7" max="7" width="15.140625" style="128" customWidth="1"/>
    <col min="8" max="8" width="16.7109375" style="128" customWidth="1"/>
    <col min="9" max="9" width="18.7109375" style="128" customWidth="1"/>
    <col min="10" max="10" width="19" style="128" customWidth="1"/>
    <col min="11" max="11" width="15.85546875" style="128" customWidth="1"/>
    <col min="12" max="12" width="21.5703125" style="128" customWidth="1"/>
    <col min="13" max="13" width="19.28515625" style="128" customWidth="1"/>
    <col min="14" max="14" width="19" style="72" customWidth="1"/>
    <col min="15" max="15" width="16" style="72" customWidth="1"/>
    <col min="16" max="16" width="22" style="128" customWidth="1"/>
    <col min="17" max="17" width="16" style="130" customWidth="1"/>
    <col min="18" max="18" width="20" style="72" customWidth="1"/>
    <col min="19" max="19" width="24" style="72" customWidth="1"/>
    <col min="20" max="20" width="15.140625" style="72" bestFit="1" customWidth="1"/>
    <col min="21" max="21" width="11.28515625" style="72" bestFit="1" customWidth="1"/>
    <col min="22" max="22" width="10.5703125" style="72" bestFit="1" customWidth="1"/>
    <col min="23" max="23" width="13.140625" style="72" customWidth="1"/>
    <col min="24" max="24" width="17.140625" style="73" customWidth="1"/>
    <col min="25" max="25" width="19.140625" style="73" customWidth="1"/>
    <col min="26" max="26" width="24.42578125" style="72" bestFit="1" customWidth="1"/>
    <col min="27" max="33" width="13.85546875" style="72" customWidth="1"/>
    <col min="34" max="34" width="23.5703125" style="74" bestFit="1" customWidth="1"/>
    <col min="35" max="40" width="15.28515625" style="72" customWidth="1"/>
    <col min="41" max="41" width="16.7109375" style="72" customWidth="1"/>
    <col min="42" max="42" width="20.42578125" style="75" bestFit="1" customWidth="1"/>
    <col min="43" max="43" width="20.7109375" style="73" customWidth="1"/>
    <col min="44" max="44" width="19.7109375" style="72" customWidth="1"/>
    <col min="45" max="45" width="20.7109375" style="76" bestFit="1" customWidth="1"/>
    <col min="46" max="46" width="19.5703125" style="72" customWidth="1"/>
    <col min="47" max="47" width="18.140625" style="72" customWidth="1"/>
    <col min="48" max="48" width="17" style="73" customWidth="1"/>
    <col min="49" max="49" width="10.28515625" style="72" bestFit="1" customWidth="1"/>
    <col min="50" max="50" width="16.28515625" style="72" bestFit="1" customWidth="1"/>
    <col min="51" max="51" width="7.140625" style="72" bestFit="1" customWidth="1"/>
    <col min="52" max="52" width="15.42578125" style="72" customWidth="1"/>
    <col min="53" max="16384" width="9" style="72"/>
  </cols>
  <sheetData>
    <row r="1" spans="1:52" x14ac:dyDescent="0.3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</row>
    <row r="2" spans="1:52" x14ac:dyDescent="0.35">
      <c r="A2" s="156" t="s">
        <v>58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52" x14ac:dyDescent="0.35">
      <c r="A3" s="156" t="s">
        <v>57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</row>
    <row r="5" spans="1:52" s="58" customFormat="1" ht="57.6" customHeight="1" x14ac:dyDescent="0.25">
      <c r="A5" s="151" t="s">
        <v>1</v>
      </c>
      <c r="B5" s="151" t="s">
        <v>2</v>
      </c>
      <c r="C5" s="151" t="s">
        <v>3</v>
      </c>
      <c r="D5" s="151" t="s">
        <v>4</v>
      </c>
      <c r="E5" s="157" t="s">
        <v>5</v>
      </c>
      <c r="F5" s="151" t="s">
        <v>6</v>
      </c>
      <c r="G5" s="151" t="s">
        <v>7</v>
      </c>
      <c r="H5" s="151" t="s">
        <v>8</v>
      </c>
      <c r="I5" s="151" t="s">
        <v>9</v>
      </c>
      <c r="J5" s="151"/>
      <c r="K5" s="151" t="s">
        <v>10</v>
      </c>
      <c r="L5" s="151"/>
      <c r="M5" s="151"/>
      <c r="N5" s="151" t="s">
        <v>11</v>
      </c>
      <c r="O5" s="151"/>
      <c r="P5" s="151" t="s">
        <v>12</v>
      </c>
      <c r="Q5" s="151"/>
      <c r="R5" s="151" t="s">
        <v>13</v>
      </c>
      <c r="S5" s="151" t="s">
        <v>14</v>
      </c>
      <c r="T5" s="151" t="s">
        <v>15</v>
      </c>
      <c r="U5" s="151"/>
      <c r="V5" s="151"/>
      <c r="W5" s="151"/>
      <c r="X5" s="157" t="s">
        <v>16</v>
      </c>
      <c r="Y5" s="157" t="s">
        <v>17</v>
      </c>
      <c r="Z5" s="151" t="s">
        <v>18</v>
      </c>
      <c r="AA5" s="151" t="s">
        <v>19</v>
      </c>
      <c r="AB5" s="151"/>
      <c r="AC5" s="151"/>
      <c r="AD5" s="151"/>
      <c r="AE5" s="151"/>
      <c r="AF5" s="151"/>
      <c r="AG5" s="151"/>
      <c r="AH5" s="151"/>
      <c r="AI5" s="151" t="s">
        <v>20</v>
      </c>
      <c r="AJ5" s="151"/>
      <c r="AK5" s="151"/>
      <c r="AL5" s="151"/>
      <c r="AM5" s="151"/>
      <c r="AN5" s="151"/>
      <c r="AO5" s="151"/>
      <c r="AP5" s="159" t="s">
        <v>21</v>
      </c>
      <c r="AQ5" s="157" t="s">
        <v>22</v>
      </c>
      <c r="AR5" s="152" t="s">
        <v>23</v>
      </c>
      <c r="AS5" s="160" t="s">
        <v>24</v>
      </c>
      <c r="AT5" s="57" t="s">
        <v>25</v>
      </c>
      <c r="AU5" s="57" t="s">
        <v>26</v>
      </c>
      <c r="AV5" s="157" t="s">
        <v>27</v>
      </c>
      <c r="AW5" s="151" t="s">
        <v>28</v>
      </c>
      <c r="AX5" s="151"/>
      <c r="AY5" s="151"/>
      <c r="AZ5" s="151"/>
    </row>
    <row r="6" spans="1:52" s="58" customFormat="1" ht="93" x14ac:dyDescent="0.25">
      <c r="A6" s="151"/>
      <c r="B6" s="151"/>
      <c r="C6" s="151"/>
      <c r="D6" s="151"/>
      <c r="E6" s="157"/>
      <c r="F6" s="151"/>
      <c r="G6" s="151"/>
      <c r="H6" s="151"/>
      <c r="I6" s="57" t="s">
        <v>29</v>
      </c>
      <c r="J6" s="57" t="s">
        <v>30</v>
      </c>
      <c r="K6" s="57" t="s">
        <v>29</v>
      </c>
      <c r="L6" s="57" t="s">
        <v>30</v>
      </c>
      <c r="M6" s="57" t="s">
        <v>31</v>
      </c>
      <c r="N6" s="57" t="s">
        <v>15</v>
      </c>
      <c r="O6" s="57" t="s">
        <v>32</v>
      </c>
      <c r="P6" s="57" t="s">
        <v>15</v>
      </c>
      <c r="Q6" s="59" t="s">
        <v>32</v>
      </c>
      <c r="R6" s="151"/>
      <c r="S6" s="151"/>
      <c r="T6" s="57" t="s">
        <v>33</v>
      </c>
      <c r="U6" s="57" t="s">
        <v>34</v>
      </c>
      <c r="V6" s="57" t="s">
        <v>35</v>
      </c>
      <c r="W6" s="57" t="s">
        <v>36</v>
      </c>
      <c r="X6" s="157"/>
      <c r="Y6" s="157"/>
      <c r="Z6" s="151"/>
      <c r="AA6" s="57" t="s">
        <v>37</v>
      </c>
      <c r="AB6" s="57" t="s">
        <v>38</v>
      </c>
      <c r="AC6" s="57" t="s">
        <v>39</v>
      </c>
      <c r="AD6" s="57" t="s">
        <v>40</v>
      </c>
      <c r="AE6" s="57" t="s">
        <v>41</v>
      </c>
      <c r="AF6" s="57" t="s">
        <v>42</v>
      </c>
      <c r="AG6" s="57" t="s">
        <v>43</v>
      </c>
      <c r="AH6" s="60" t="s">
        <v>44</v>
      </c>
      <c r="AI6" s="57" t="s">
        <v>37</v>
      </c>
      <c r="AJ6" s="57" t="s">
        <v>38</v>
      </c>
      <c r="AK6" s="57" t="s">
        <v>39</v>
      </c>
      <c r="AL6" s="57" t="s">
        <v>42</v>
      </c>
      <c r="AM6" s="57" t="s">
        <v>43</v>
      </c>
      <c r="AN6" s="57" t="s">
        <v>41</v>
      </c>
      <c r="AO6" s="57" t="s">
        <v>44</v>
      </c>
      <c r="AP6" s="159"/>
      <c r="AQ6" s="157"/>
      <c r="AR6" s="153"/>
      <c r="AS6" s="161"/>
      <c r="AT6" s="57" t="s">
        <v>45</v>
      </c>
      <c r="AU6" s="57" t="s">
        <v>46</v>
      </c>
      <c r="AV6" s="157"/>
      <c r="AW6" s="57" t="s">
        <v>47</v>
      </c>
      <c r="AX6" s="57" t="s">
        <v>30</v>
      </c>
      <c r="AY6" s="57" t="s">
        <v>31</v>
      </c>
      <c r="AZ6" s="57" t="s">
        <v>48</v>
      </c>
    </row>
    <row r="7" spans="1:52" s="67" customFormat="1" ht="69.75" x14ac:dyDescent="0.25">
      <c r="A7" s="61">
        <v>1</v>
      </c>
      <c r="B7" s="61">
        <v>2</v>
      </c>
      <c r="C7" s="61">
        <v>3</v>
      </c>
      <c r="D7" s="61">
        <v>4</v>
      </c>
      <c r="E7" s="62" t="s">
        <v>49</v>
      </c>
      <c r="F7" s="61">
        <v>5</v>
      </c>
      <c r="G7" s="61">
        <v>6</v>
      </c>
      <c r="H7" s="61">
        <v>7</v>
      </c>
      <c r="I7" s="61">
        <v>8</v>
      </c>
      <c r="J7" s="61">
        <v>9</v>
      </c>
      <c r="K7" s="61">
        <v>10</v>
      </c>
      <c r="L7" s="61">
        <v>11</v>
      </c>
      <c r="M7" s="61">
        <v>12</v>
      </c>
      <c r="N7" s="61">
        <v>13</v>
      </c>
      <c r="O7" s="61">
        <v>14</v>
      </c>
      <c r="P7" s="61">
        <v>15</v>
      </c>
      <c r="Q7" s="63">
        <v>16</v>
      </c>
      <c r="R7" s="61">
        <v>17</v>
      </c>
      <c r="S7" s="61">
        <v>18</v>
      </c>
      <c r="T7" s="61">
        <v>19</v>
      </c>
      <c r="U7" s="61">
        <v>20</v>
      </c>
      <c r="V7" s="61">
        <v>21</v>
      </c>
      <c r="W7" s="61">
        <v>22</v>
      </c>
      <c r="X7" s="62">
        <v>23</v>
      </c>
      <c r="Y7" s="62">
        <v>24</v>
      </c>
      <c r="Z7" s="57" t="s">
        <v>50</v>
      </c>
      <c r="AA7" s="61">
        <v>26</v>
      </c>
      <c r="AB7" s="61">
        <v>27</v>
      </c>
      <c r="AC7" s="61">
        <v>28</v>
      </c>
      <c r="AD7" s="61">
        <v>29</v>
      </c>
      <c r="AE7" s="61">
        <v>30</v>
      </c>
      <c r="AF7" s="61">
        <v>31</v>
      </c>
      <c r="AG7" s="61">
        <v>32</v>
      </c>
      <c r="AH7" s="60" t="s">
        <v>51</v>
      </c>
      <c r="AI7" s="61">
        <v>34</v>
      </c>
      <c r="AJ7" s="61">
        <v>35</v>
      </c>
      <c r="AK7" s="61">
        <v>36</v>
      </c>
      <c r="AL7" s="61">
        <v>37</v>
      </c>
      <c r="AM7" s="61">
        <v>38</v>
      </c>
      <c r="AN7" s="61">
        <v>39</v>
      </c>
      <c r="AO7" s="57" t="s">
        <v>52</v>
      </c>
      <c r="AP7" s="64" t="s">
        <v>53</v>
      </c>
      <c r="AQ7" s="65" t="s">
        <v>54</v>
      </c>
      <c r="AR7" s="57" t="s">
        <v>55</v>
      </c>
      <c r="AS7" s="66" t="s">
        <v>56</v>
      </c>
      <c r="AT7" s="61">
        <v>45</v>
      </c>
      <c r="AU7" s="61">
        <v>46</v>
      </c>
      <c r="AV7" s="62">
        <v>47</v>
      </c>
      <c r="AW7" s="61">
        <v>48</v>
      </c>
      <c r="AX7" s="61">
        <v>49</v>
      </c>
      <c r="AY7" s="61">
        <v>50</v>
      </c>
      <c r="AZ7" s="61">
        <v>51</v>
      </c>
    </row>
    <row r="8" spans="1:52" ht="46.5" x14ac:dyDescent="0.35">
      <c r="A8" s="151">
        <v>1</v>
      </c>
      <c r="B8" s="151"/>
      <c r="C8" s="151" t="s">
        <v>59</v>
      </c>
      <c r="D8" s="151" t="s">
        <v>60</v>
      </c>
      <c r="E8" s="157" t="s">
        <v>61</v>
      </c>
      <c r="F8" s="151" t="s">
        <v>62</v>
      </c>
      <c r="G8" s="158">
        <v>43637</v>
      </c>
      <c r="H8" s="151" t="s">
        <v>63</v>
      </c>
      <c r="I8" s="151" t="s">
        <v>64</v>
      </c>
      <c r="J8" s="151" t="s">
        <v>65</v>
      </c>
      <c r="K8" s="151" t="s">
        <v>66</v>
      </c>
      <c r="L8" s="151" t="s">
        <v>67</v>
      </c>
      <c r="M8" s="151" t="s">
        <v>68</v>
      </c>
      <c r="N8" s="151" t="s">
        <v>69</v>
      </c>
      <c r="O8" s="163">
        <v>43651</v>
      </c>
      <c r="P8" s="162" t="s">
        <v>70</v>
      </c>
      <c r="Q8" s="148">
        <v>43662</v>
      </c>
      <c r="R8" s="57" t="s">
        <v>71</v>
      </c>
      <c r="S8" s="57" t="s">
        <v>72</v>
      </c>
      <c r="T8" s="57"/>
      <c r="U8" s="57"/>
      <c r="V8" s="77"/>
      <c r="W8" s="78"/>
      <c r="X8" s="79">
        <v>4</v>
      </c>
      <c r="Y8" s="80">
        <v>3365000</v>
      </c>
      <c r="Z8" s="81">
        <f t="shared" ref="Z8:Z17" si="0">Y8*X8</f>
        <v>13460000</v>
      </c>
      <c r="AA8" s="77"/>
      <c r="AB8" s="77"/>
      <c r="AC8" s="77"/>
      <c r="AD8" s="77"/>
      <c r="AE8" s="77"/>
      <c r="AF8" s="77"/>
      <c r="AG8" s="77"/>
      <c r="AH8" s="82">
        <f>+SUM(AA8:AG8)</f>
        <v>0</v>
      </c>
      <c r="AI8" s="83"/>
      <c r="AJ8" s="83"/>
      <c r="AK8" s="83"/>
      <c r="AL8" s="84"/>
      <c r="AM8" s="84"/>
      <c r="AN8" s="84"/>
      <c r="AO8" s="82">
        <f>+SUM(AH8:AN8)</f>
        <v>0</v>
      </c>
      <c r="AP8" s="85">
        <f>+AH8+AO8</f>
        <v>0</v>
      </c>
      <c r="AQ8" s="86">
        <f>+AP8/X8</f>
        <v>0</v>
      </c>
      <c r="AR8" s="87">
        <f>+AQ8+Y8</f>
        <v>3365000</v>
      </c>
      <c r="AS8" s="88">
        <f>+AR8*X8</f>
        <v>13460000</v>
      </c>
      <c r="AT8" s="77"/>
      <c r="AU8" s="77"/>
      <c r="AV8" s="65" t="s">
        <v>87</v>
      </c>
      <c r="AW8" s="68"/>
      <c r="AX8" s="89"/>
      <c r="AY8" s="78"/>
      <c r="AZ8" s="89"/>
    </row>
    <row r="9" spans="1:52" x14ac:dyDescent="0.35">
      <c r="A9" s="151"/>
      <c r="B9" s="151"/>
      <c r="C9" s="151"/>
      <c r="D9" s="151"/>
      <c r="E9" s="157"/>
      <c r="F9" s="151"/>
      <c r="G9" s="158"/>
      <c r="H9" s="151"/>
      <c r="I9" s="151"/>
      <c r="J9" s="151"/>
      <c r="K9" s="151"/>
      <c r="L9" s="151"/>
      <c r="M9" s="151"/>
      <c r="N9" s="151"/>
      <c r="O9" s="163"/>
      <c r="P9" s="162"/>
      <c r="Q9" s="148"/>
      <c r="R9" s="77" t="s">
        <v>73</v>
      </c>
      <c r="S9" s="57" t="s">
        <v>74</v>
      </c>
      <c r="T9" s="57"/>
      <c r="U9" s="57"/>
      <c r="V9" s="77"/>
      <c r="W9" s="78"/>
      <c r="X9" s="79">
        <v>3</v>
      </c>
      <c r="Y9" s="80">
        <v>4300000</v>
      </c>
      <c r="Z9" s="81">
        <f t="shared" si="0"/>
        <v>12900000</v>
      </c>
      <c r="AA9" s="77"/>
      <c r="AB9" s="77"/>
      <c r="AC9" s="77"/>
      <c r="AD9" s="77"/>
      <c r="AE9" s="77"/>
      <c r="AF9" s="77"/>
      <c r="AG9" s="77"/>
      <c r="AH9" s="82">
        <f t="shared" ref="AH9:AH24" si="1">+SUM(AA9:AG9)</f>
        <v>0</v>
      </c>
      <c r="AI9" s="83"/>
      <c r="AJ9" s="83"/>
      <c r="AK9" s="83"/>
      <c r="AL9" s="84"/>
      <c r="AM9" s="84"/>
      <c r="AN9" s="84"/>
      <c r="AO9" s="82">
        <f t="shared" ref="AO9:AO24" si="2">+SUM(AH9:AN9)</f>
        <v>0</v>
      </c>
      <c r="AP9" s="85">
        <f t="shared" ref="AP9:AP24" si="3">+AH9+AO9</f>
        <v>0</v>
      </c>
      <c r="AQ9" s="86">
        <f t="shared" ref="AQ9:AQ24" si="4">+AP9/X9</f>
        <v>0</v>
      </c>
      <c r="AR9" s="87">
        <f t="shared" ref="AR9:AR24" si="5">+AQ9+Y9</f>
        <v>4300000</v>
      </c>
      <c r="AS9" s="88">
        <f t="shared" ref="AS9:AS24" si="6">+AR9*X9</f>
        <v>12900000</v>
      </c>
      <c r="AT9" s="77"/>
      <c r="AU9" s="77"/>
      <c r="AV9" s="65" t="s">
        <v>87</v>
      </c>
      <c r="AW9" s="68"/>
      <c r="AX9" s="90"/>
      <c r="AY9" s="78"/>
      <c r="AZ9" s="89"/>
    </row>
    <row r="10" spans="1:52" ht="46.5" x14ac:dyDescent="0.35">
      <c r="A10" s="151"/>
      <c r="B10" s="151"/>
      <c r="C10" s="151"/>
      <c r="D10" s="151"/>
      <c r="E10" s="157"/>
      <c r="F10" s="151"/>
      <c r="G10" s="158"/>
      <c r="H10" s="151"/>
      <c r="I10" s="151"/>
      <c r="J10" s="151"/>
      <c r="K10" s="151"/>
      <c r="L10" s="151"/>
      <c r="M10" s="151"/>
      <c r="N10" s="151"/>
      <c r="O10" s="163"/>
      <c r="P10" s="162"/>
      <c r="Q10" s="148"/>
      <c r="R10" s="57" t="s">
        <v>75</v>
      </c>
      <c r="S10" s="57" t="s">
        <v>76</v>
      </c>
      <c r="T10" s="57"/>
      <c r="U10" s="57"/>
      <c r="V10" s="77"/>
      <c r="W10" s="78"/>
      <c r="X10" s="79">
        <v>3</v>
      </c>
      <c r="Y10" s="80">
        <v>1400000</v>
      </c>
      <c r="Z10" s="81">
        <f t="shared" si="0"/>
        <v>4200000</v>
      </c>
      <c r="AA10" s="77"/>
      <c r="AB10" s="77"/>
      <c r="AC10" s="77"/>
      <c r="AD10" s="77"/>
      <c r="AE10" s="77"/>
      <c r="AF10" s="77"/>
      <c r="AG10" s="77"/>
      <c r="AH10" s="82">
        <f t="shared" si="1"/>
        <v>0</v>
      </c>
      <c r="AI10" s="83"/>
      <c r="AJ10" s="83"/>
      <c r="AK10" s="83"/>
      <c r="AL10" s="84"/>
      <c r="AM10" s="84"/>
      <c r="AN10" s="84"/>
      <c r="AO10" s="82">
        <f t="shared" si="2"/>
        <v>0</v>
      </c>
      <c r="AP10" s="85">
        <f t="shared" si="3"/>
        <v>0</v>
      </c>
      <c r="AQ10" s="86">
        <f t="shared" si="4"/>
        <v>0</v>
      </c>
      <c r="AR10" s="87">
        <f t="shared" si="5"/>
        <v>1400000</v>
      </c>
      <c r="AS10" s="88">
        <f t="shared" si="6"/>
        <v>4200000</v>
      </c>
      <c r="AT10" s="77"/>
      <c r="AU10" s="77"/>
      <c r="AV10" s="65" t="s">
        <v>87</v>
      </c>
      <c r="AW10" s="68"/>
      <c r="AX10" s="90"/>
      <c r="AY10" s="78"/>
      <c r="AZ10" s="89"/>
    </row>
    <row r="11" spans="1:52" ht="46.5" x14ac:dyDescent="0.35">
      <c r="A11" s="151"/>
      <c r="B11" s="151"/>
      <c r="C11" s="151"/>
      <c r="D11" s="151"/>
      <c r="E11" s="157"/>
      <c r="F11" s="151"/>
      <c r="G11" s="158"/>
      <c r="H11" s="151"/>
      <c r="I11" s="151"/>
      <c r="J11" s="151"/>
      <c r="K11" s="151"/>
      <c r="L11" s="151"/>
      <c r="M11" s="151"/>
      <c r="N11" s="151"/>
      <c r="O11" s="163"/>
      <c r="P11" s="162"/>
      <c r="Q11" s="148"/>
      <c r="R11" s="57" t="s">
        <v>77</v>
      </c>
      <c r="S11" s="57" t="s">
        <v>78</v>
      </c>
      <c r="T11" s="57"/>
      <c r="U11" s="57"/>
      <c r="V11" s="77"/>
      <c r="W11" s="78"/>
      <c r="X11" s="79">
        <v>3</v>
      </c>
      <c r="Y11" s="80">
        <v>3300000</v>
      </c>
      <c r="Z11" s="81">
        <f t="shared" si="0"/>
        <v>9900000</v>
      </c>
      <c r="AA11" s="77"/>
      <c r="AB11" s="77"/>
      <c r="AC11" s="77"/>
      <c r="AD11" s="77"/>
      <c r="AE11" s="77"/>
      <c r="AF11" s="77"/>
      <c r="AG11" s="77"/>
      <c r="AH11" s="82">
        <f t="shared" si="1"/>
        <v>0</v>
      </c>
      <c r="AI11" s="83"/>
      <c r="AJ11" s="83"/>
      <c r="AK11" s="83"/>
      <c r="AL11" s="84"/>
      <c r="AM11" s="84"/>
      <c r="AN11" s="84"/>
      <c r="AO11" s="82">
        <f t="shared" si="2"/>
        <v>0</v>
      </c>
      <c r="AP11" s="85">
        <f t="shared" si="3"/>
        <v>0</v>
      </c>
      <c r="AQ11" s="86">
        <f t="shared" si="4"/>
        <v>0</v>
      </c>
      <c r="AR11" s="87">
        <f t="shared" si="5"/>
        <v>3300000</v>
      </c>
      <c r="AS11" s="88">
        <f t="shared" si="6"/>
        <v>9900000</v>
      </c>
      <c r="AT11" s="77"/>
      <c r="AU11" s="77"/>
      <c r="AV11" s="65" t="s">
        <v>87</v>
      </c>
      <c r="AW11" s="68"/>
      <c r="AX11" s="90"/>
      <c r="AY11" s="78"/>
      <c r="AZ11" s="89"/>
    </row>
    <row r="12" spans="1:52" ht="69.75" x14ac:dyDescent="0.35">
      <c r="A12" s="151"/>
      <c r="B12" s="151"/>
      <c r="C12" s="151"/>
      <c r="D12" s="151"/>
      <c r="E12" s="157"/>
      <c r="F12" s="151"/>
      <c r="G12" s="158"/>
      <c r="H12" s="151"/>
      <c r="I12" s="151"/>
      <c r="J12" s="151"/>
      <c r="K12" s="151"/>
      <c r="L12" s="151"/>
      <c r="M12" s="151"/>
      <c r="N12" s="151"/>
      <c r="O12" s="163"/>
      <c r="P12" s="162"/>
      <c r="Q12" s="148"/>
      <c r="R12" s="57" t="s">
        <v>79</v>
      </c>
      <c r="S12" s="57" t="s">
        <v>80</v>
      </c>
      <c r="T12" s="57"/>
      <c r="U12" s="57"/>
      <c r="V12" s="77"/>
      <c r="W12" s="78"/>
      <c r="X12" s="79">
        <v>3</v>
      </c>
      <c r="Y12" s="80">
        <v>1600000</v>
      </c>
      <c r="Z12" s="81">
        <f t="shared" si="0"/>
        <v>4800000</v>
      </c>
      <c r="AA12" s="77"/>
      <c r="AB12" s="77"/>
      <c r="AC12" s="77"/>
      <c r="AD12" s="77"/>
      <c r="AE12" s="77"/>
      <c r="AF12" s="77"/>
      <c r="AG12" s="77"/>
      <c r="AH12" s="82">
        <f t="shared" si="1"/>
        <v>0</v>
      </c>
      <c r="AI12" s="83"/>
      <c r="AJ12" s="83"/>
      <c r="AK12" s="83"/>
      <c r="AL12" s="84"/>
      <c r="AM12" s="84"/>
      <c r="AN12" s="84"/>
      <c r="AO12" s="82">
        <f t="shared" si="2"/>
        <v>0</v>
      </c>
      <c r="AP12" s="85">
        <f t="shared" si="3"/>
        <v>0</v>
      </c>
      <c r="AQ12" s="86">
        <f t="shared" si="4"/>
        <v>0</v>
      </c>
      <c r="AR12" s="87">
        <f t="shared" si="5"/>
        <v>1600000</v>
      </c>
      <c r="AS12" s="88">
        <f t="shared" si="6"/>
        <v>4800000</v>
      </c>
      <c r="AT12" s="77"/>
      <c r="AU12" s="77"/>
      <c r="AV12" s="65" t="s">
        <v>87</v>
      </c>
      <c r="AW12" s="68"/>
      <c r="AX12" s="90"/>
      <c r="AY12" s="78"/>
      <c r="AZ12" s="89"/>
    </row>
    <row r="13" spans="1:52" x14ac:dyDescent="0.35">
      <c r="A13" s="151"/>
      <c r="B13" s="151"/>
      <c r="C13" s="151"/>
      <c r="D13" s="151"/>
      <c r="E13" s="157"/>
      <c r="F13" s="151"/>
      <c r="G13" s="158"/>
      <c r="H13" s="151"/>
      <c r="I13" s="151"/>
      <c r="J13" s="151"/>
      <c r="K13" s="151"/>
      <c r="L13" s="151"/>
      <c r="M13" s="151"/>
      <c r="N13" s="151"/>
      <c r="O13" s="163"/>
      <c r="P13" s="162"/>
      <c r="Q13" s="148"/>
      <c r="R13" s="57" t="s">
        <v>81</v>
      </c>
      <c r="S13" s="57" t="s">
        <v>82</v>
      </c>
      <c r="T13" s="57"/>
      <c r="U13" s="57"/>
      <c r="V13" s="77"/>
      <c r="W13" s="78"/>
      <c r="X13" s="79">
        <v>2</v>
      </c>
      <c r="Y13" s="80">
        <v>2250000</v>
      </c>
      <c r="Z13" s="81">
        <f t="shared" si="0"/>
        <v>4500000</v>
      </c>
      <c r="AA13" s="77"/>
      <c r="AB13" s="77"/>
      <c r="AC13" s="77"/>
      <c r="AD13" s="77"/>
      <c r="AE13" s="77"/>
      <c r="AF13" s="77"/>
      <c r="AG13" s="77"/>
      <c r="AH13" s="82">
        <f t="shared" si="1"/>
        <v>0</v>
      </c>
      <c r="AI13" s="83"/>
      <c r="AJ13" s="83"/>
      <c r="AK13" s="83"/>
      <c r="AL13" s="84"/>
      <c r="AM13" s="84"/>
      <c r="AN13" s="84"/>
      <c r="AO13" s="82">
        <f t="shared" si="2"/>
        <v>0</v>
      </c>
      <c r="AP13" s="85">
        <f t="shared" si="3"/>
        <v>0</v>
      </c>
      <c r="AQ13" s="86">
        <f t="shared" si="4"/>
        <v>0</v>
      </c>
      <c r="AR13" s="87">
        <f t="shared" si="5"/>
        <v>2250000</v>
      </c>
      <c r="AS13" s="88">
        <f t="shared" si="6"/>
        <v>4500000</v>
      </c>
      <c r="AT13" s="77"/>
      <c r="AU13" s="77"/>
      <c r="AV13" s="65" t="s">
        <v>87</v>
      </c>
      <c r="AW13" s="68"/>
      <c r="AX13" s="90"/>
      <c r="AY13" s="78"/>
      <c r="AZ13" s="89"/>
    </row>
    <row r="14" spans="1:52" x14ac:dyDescent="0.35">
      <c r="A14" s="151"/>
      <c r="B14" s="151"/>
      <c r="C14" s="151"/>
      <c r="D14" s="151"/>
      <c r="E14" s="157"/>
      <c r="F14" s="151"/>
      <c r="G14" s="158"/>
      <c r="H14" s="151"/>
      <c r="I14" s="151"/>
      <c r="J14" s="151"/>
      <c r="K14" s="151"/>
      <c r="L14" s="151"/>
      <c r="M14" s="151"/>
      <c r="N14" s="151"/>
      <c r="O14" s="163"/>
      <c r="P14" s="162"/>
      <c r="Q14" s="148"/>
      <c r="R14" s="57" t="s">
        <v>83</v>
      </c>
      <c r="S14" s="57" t="s">
        <v>84</v>
      </c>
      <c r="T14" s="57"/>
      <c r="U14" s="57"/>
      <c r="V14" s="77"/>
      <c r="W14" s="78"/>
      <c r="X14" s="79">
        <v>6</v>
      </c>
      <c r="Y14" s="80">
        <v>480000</v>
      </c>
      <c r="Z14" s="81">
        <f t="shared" si="0"/>
        <v>2880000</v>
      </c>
      <c r="AA14" s="77"/>
      <c r="AB14" s="77"/>
      <c r="AC14" s="77"/>
      <c r="AD14" s="77"/>
      <c r="AE14" s="77"/>
      <c r="AF14" s="77"/>
      <c r="AG14" s="77"/>
      <c r="AH14" s="82">
        <f t="shared" si="1"/>
        <v>0</v>
      </c>
      <c r="AI14" s="83"/>
      <c r="AJ14" s="83"/>
      <c r="AK14" s="83"/>
      <c r="AL14" s="84"/>
      <c r="AM14" s="84"/>
      <c r="AN14" s="84"/>
      <c r="AO14" s="82">
        <f t="shared" si="2"/>
        <v>0</v>
      </c>
      <c r="AP14" s="85">
        <f t="shared" si="3"/>
        <v>0</v>
      </c>
      <c r="AQ14" s="86">
        <f t="shared" si="4"/>
        <v>0</v>
      </c>
      <c r="AR14" s="87">
        <f t="shared" si="5"/>
        <v>480000</v>
      </c>
      <c r="AS14" s="88">
        <f t="shared" si="6"/>
        <v>2880000</v>
      </c>
      <c r="AT14" s="77"/>
      <c r="AU14" s="77"/>
      <c r="AV14" s="65" t="s">
        <v>87</v>
      </c>
      <c r="AW14" s="68"/>
      <c r="AX14" s="90"/>
      <c r="AY14" s="78"/>
      <c r="AZ14" s="89"/>
    </row>
    <row r="15" spans="1:52" ht="69.75" x14ac:dyDescent="0.35">
      <c r="A15" s="151"/>
      <c r="B15" s="151"/>
      <c r="C15" s="151"/>
      <c r="D15" s="151"/>
      <c r="E15" s="157"/>
      <c r="F15" s="151"/>
      <c r="G15" s="158"/>
      <c r="H15" s="151"/>
      <c r="I15" s="151"/>
      <c r="J15" s="151"/>
      <c r="K15" s="151"/>
      <c r="L15" s="151"/>
      <c r="M15" s="151"/>
      <c r="N15" s="151"/>
      <c r="O15" s="163"/>
      <c r="P15" s="162"/>
      <c r="Q15" s="148"/>
      <c r="R15" s="57" t="s">
        <v>85</v>
      </c>
      <c r="S15" s="57" t="s">
        <v>86</v>
      </c>
      <c r="T15" s="57"/>
      <c r="U15" s="78"/>
      <c r="V15" s="77"/>
      <c r="W15" s="78"/>
      <c r="X15" s="91">
        <v>1</v>
      </c>
      <c r="Y15" s="92">
        <v>16300000</v>
      </c>
      <c r="Z15" s="92">
        <v>16300000</v>
      </c>
      <c r="AA15" s="77"/>
      <c r="AB15" s="77"/>
      <c r="AC15" s="77"/>
      <c r="AD15" s="77"/>
      <c r="AE15" s="77"/>
      <c r="AF15" s="77"/>
      <c r="AG15" s="77"/>
      <c r="AH15" s="82">
        <f t="shared" si="1"/>
        <v>0</v>
      </c>
      <c r="AI15" s="83"/>
      <c r="AJ15" s="83"/>
      <c r="AK15" s="83"/>
      <c r="AL15" s="84"/>
      <c r="AM15" s="84"/>
      <c r="AN15" s="84"/>
      <c r="AO15" s="82">
        <f t="shared" si="2"/>
        <v>0</v>
      </c>
      <c r="AP15" s="85">
        <f t="shared" si="3"/>
        <v>0</v>
      </c>
      <c r="AQ15" s="86">
        <f t="shared" si="4"/>
        <v>0</v>
      </c>
      <c r="AR15" s="87">
        <f t="shared" si="5"/>
        <v>16300000</v>
      </c>
      <c r="AS15" s="88">
        <f t="shared" si="6"/>
        <v>16300000</v>
      </c>
      <c r="AT15" s="77"/>
      <c r="AU15" s="77"/>
      <c r="AV15" s="65" t="s">
        <v>87</v>
      </c>
      <c r="AW15" s="68"/>
      <c r="AX15" s="93"/>
      <c r="AY15" s="78"/>
      <c r="AZ15" s="89"/>
    </row>
    <row r="16" spans="1:52" ht="69.75" x14ac:dyDescent="0.35">
      <c r="A16" s="151">
        <v>2</v>
      </c>
      <c r="B16" s="151"/>
      <c r="C16" s="151" t="s">
        <v>59</v>
      </c>
      <c r="D16" s="151" t="s">
        <v>88</v>
      </c>
      <c r="E16" s="157" t="s">
        <v>89</v>
      </c>
      <c r="F16" s="151" t="s">
        <v>90</v>
      </c>
      <c r="G16" s="158">
        <v>43698</v>
      </c>
      <c r="H16" s="151" t="s">
        <v>63</v>
      </c>
      <c r="I16" s="151" t="s">
        <v>64</v>
      </c>
      <c r="J16" s="151" t="s">
        <v>65</v>
      </c>
      <c r="K16" s="151" t="s">
        <v>66</v>
      </c>
      <c r="L16" s="151" t="s">
        <v>67</v>
      </c>
      <c r="M16" s="151" t="s">
        <v>68</v>
      </c>
      <c r="N16" s="151" t="s">
        <v>91</v>
      </c>
      <c r="O16" s="163">
        <v>43707</v>
      </c>
      <c r="P16" s="162" t="s">
        <v>116</v>
      </c>
      <c r="Q16" s="148">
        <v>43714</v>
      </c>
      <c r="R16" s="57" t="s">
        <v>92</v>
      </c>
      <c r="S16" s="57" t="s">
        <v>93</v>
      </c>
      <c r="T16" s="57"/>
      <c r="U16" s="78"/>
      <c r="V16" s="77"/>
      <c r="W16" s="78" t="s">
        <v>96</v>
      </c>
      <c r="X16" s="91">
        <v>1</v>
      </c>
      <c r="Y16" s="92">
        <v>5453725</v>
      </c>
      <c r="Z16" s="81">
        <f t="shared" si="0"/>
        <v>5453725</v>
      </c>
      <c r="AA16" s="77"/>
      <c r="AB16" s="77"/>
      <c r="AC16" s="77"/>
      <c r="AD16" s="77"/>
      <c r="AE16" s="77"/>
      <c r="AF16" s="77"/>
      <c r="AG16" s="77"/>
      <c r="AH16" s="82">
        <f t="shared" si="1"/>
        <v>0</v>
      </c>
      <c r="AI16" s="94"/>
      <c r="AJ16" s="95"/>
      <c r="AK16" s="94"/>
      <c r="AL16" s="95"/>
      <c r="AM16" s="94"/>
      <c r="AN16" s="95"/>
      <c r="AO16" s="82">
        <f t="shared" si="2"/>
        <v>0</v>
      </c>
      <c r="AP16" s="85">
        <f t="shared" si="3"/>
        <v>0</v>
      </c>
      <c r="AQ16" s="86">
        <f t="shared" si="4"/>
        <v>0</v>
      </c>
      <c r="AR16" s="87">
        <f t="shared" si="5"/>
        <v>5453725</v>
      </c>
      <c r="AS16" s="88">
        <f t="shared" si="6"/>
        <v>5453725</v>
      </c>
      <c r="AT16" s="96"/>
      <c r="AU16" s="96"/>
      <c r="AV16" s="65" t="s">
        <v>87</v>
      </c>
      <c r="AW16" s="68"/>
      <c r="AX16" s="93"/>
      <c r="AY16" s="78"/>
      <c r="AZ16" s="89"/>
    </row>
    <row r="17" spans="1:52" s="98" customFormat="1" ht="69.75" x14ac:dyDescent="0.35">
      <c r="A17" s="151"/>
      <c r="B17" s="151"/>
      <c r="C17" s="151"/>
      <c r="D17" s="151"/>
      <c r="E17" s="157"/>
      <c r="F17" s="151"/>
      <c r="G17" s="158"/>
      <c r="H17" s="151"/>
      <c r="I17" s="151"/>
      <c r="J17" s="151"/>
      <c r="K17" s="151"/>
      <c r="L17" s="151"/>
      <c r="M17" s="151"/>
      <c r="N17" s="151"/>
      <c r="O17" s="163"/>
      <c r="P17" s="162"/>
      <c r="Q17" s="148"/>
      <c r="R17" s="57" t="s">
        <v>94</v>
      </c>
      <c r="S17" s="57" t="s">
        <v>95</v>
      </c>
      <c r="T17" s="57"/>
      <c r="U17" s="57"/>
      <c r="V17" s="77"/>
      <c r="W17" s="57"/>
      <c r="X17" s="79">
        <v>3</v>
      </c>
      <c r="Y17" s="92">
        <v>9188175</v>
      </c>
      <c r="Z17" s="81">
        <f t="shared" si="0"/>
        <v>27564525</v>
      </c>
      <c r="AA17" s="77"/>
      <c r="AB17" s="77"/>
      <c r="AC17" s="77"/>
      <c r="AD17" s="77"/>
      <c r="AE17" s="77"/>
      <c r="AF17" s="77"/>
      <c r="AG17" s="77"/>
      <c r="AH17" s="82">
        <f t="shared" si="1"/>
        <v>0</v>
      </c>
      <c r="AI17" s="94"/>
      <c r="AJ17" s="95"/>
      <c r="AK17" s="94"/>
      <c r="AL17" s="95"/>
      <c r="AM17" s="94"/>
      <c r="AN17" s="95"/>
      <c r="AO17" s="82">
        <f t="shared" si="2"/>
        <v>0</v>
      </c>
      <c r="AP17" s="85">
        <f t="shared" si="3"/>
        <v>0</v>
      </c>
      <c r="AQ17" s="86">
        <f t="shared" si="4"/>
        <v>0</v>
      </c>
      <c r="AR17" s="87">
        <f t="shared" si="5"/>
        <v>9188175</v>
      </c>
      <c r="AS17" s="88">
        <f t="shared" si="6"/>
        <v>27564525</v>
      </c>
      <c r="AT17" s="97"/>
      <c r="AU17" s="97"/>
      <c r="AV17" s="65" t="s">
        <v>87</v>
      </c>
      <c r="AW17" s="69"/>
      <c r="AX17" s="77"/>
      <c r="AY17" s="77"/>
      <c r="AZ17" s="77"/>
    </row>
    <row r="18" spans="1:52" s="98" customFormat="1" ht="209.25" x14ac:dyDescent="0.35">
      <c r="A18" s="150">
        <v>3</v>
      </c>
      <c r="B18" s="150"/>
      <c r="C18" s="151" t="s">
        <v>59</v>
      </c>
      <c r="D18" s="151" t="s">
        <v>109</v>
      </c>
      <c r="E18" s="157" t="s">
        <v>114</v>
      </c>
      <c r="F18" s="151" t="s">
        <v>102</v>
      </c>
      <c r="G18" s="163">
        <v>43678</v>
      </c>
      <c r="H18" s="151" t="s">
        <v>103</v>
      </c>
      <c r="I18" s="151" t="s">
        <v>104</v>
      </c>
      <c r="J18" s="151" t="s">
        <v>65</v>
      </c>
      <c r="K18" s="151" t="s">
        <v>66</v>
      </c>
      <c r="L18" s="151" t="s">
        <v>67</v>
      </c>
      <c r="M18" s="151" t="s">
        <v>68</v>
      </c>
      <c r="N18" s="151" t="s">
        <v>105</v>
      </c>
      <c r="O18" s="163">
        <v>43718</v>
      </c>
      <c r="P18" s="162" t="s">
        <v>115</v>
      </c>
      <c r="Q18" s="146">
        <v>43732</v>
      </c>
      <c r="R18" s="57" t="s">
        <v>101</v>
      </c>
      <c r="S18" s="57" t="s">
        <v>106</v>
      </c>
      <c r="T18" s="57"/>
      <c r="U18" s="57"/>
      <c r="V18" s="77"/>
      <c r="W18" s="57"/>
      <c r="X18" s="79">
        <v>2</v>
      </c>
      <c r="Y18" s="92">
        <v>24640000</v>
      </c>
      <c r="Z18" s="81">
        <f t="shared" ref="Z18:Z24" si="7">Y18*X18</f>
        <v>49280000</v>
      </c>
      <c r="AA18" s="99">
        <v>700000</v>
      </c>
      <c r="AB18" s="99">
        <v>250000</v>
      </c>
      <c r="AC18" s="99">
        <v>250000</v>
      </c>
      <c r="AD18" s="100"/>
      <c r="AE18" s="100"/>
      <c r="AF18" s="100"/>
      <c r="AG18" s="100"/>
      <c r="AH18" s="82">
        <f t="shared" si="1"/>
        <v>1200000</v>
      </c>
      <c r="AI18" s="77"/>
      <c r="AJ18" s="77"/>
      <c r="AK18" s="77"/>
      <c r="AL18" s="77"/>
      <c r="AM18" s="77"/>
      <c r="AN18" s="77"/>
      <c r="AO18" s="82">
        <f>+SUM(AI18:AN18)</f>
        <v>0</v>
      </c>
      <c r="AP18" s="85">
        <f t="shared" si="3"/>
        <v>1200000</v>
      </c>
      <c r="AQ18" s="86">
        <f>+AP18/X18</f>
        <v>600000</v>
      </c>
      <c r="AR18" s="87">
        <f t="shared" si="5"/>
        <v>25240000</v>
      </c>
      <c r="AS18" s="88">
        <f t="shared" si="6"/>
        <v>50480000</v>
      </c>
      <c r="AT18" s="77"/>
      <c r="AU18" s="77"/>
      <c r="AV18" s="65" t="s">
        <v>87</v>
      </c>
      <c r="AW18" s="69"/>
      <c r="AX18" s="77"/>
      <c r="AY18" s="77"/>
      <c r="AZ18" s="77"/>
    </row>
    <row r="19" spans="1:52" s="98" customFormat="1" ht="209.25" x14ac:dyDescent="0.35">
      <c r="A19" s="150"/>
      <c r="B19" s="150"/>
      <c r="C19" s="151"/>
      <c r="D19" s="151"/>
      <c r="E19" s="157"/>
      <c r="F19" s="151"/>
      <c r="G19" s="163"/>
      <c r="H19" s="151"/>
      <c r="I19" s="151"/>
      <c r="J19" s="151"/>
      <c r="K19" s="151"/>
      <c r="L19" s="151"/>
      <c r="M19" s="151"/>
      <c r="N19" s="151"/>
      <c r="O19" s="163"/>
      <c r="P19" s="162"/>
      <c r="Q19" s="146"/>
      <c r="R19" s="57" t="s">
        <v>107</v>
      </c>
      <c r="S19" s="57" t="s">
        <v>108</v>
      </c>
      <c r="T19" s="57"/>
      <c r="U19" s="57"/>
      <c r="V19" s="77"/>
      <c r="W19" s="57"/>
      <c r="X19" s="79">
        <v>5</v>
      </c>
      <c r="Y19" s="92">
        <v>14550000</v>
      </c>
      <c r="Z19" s="81">
        <f t="shared" si="7"/>
        <v>72750000</v>
      </c>
      <c r="AA19" s="99"/>
      <c r="AB19" s="99"/>
      <c r="AC19" s="99"/>
      <c r="AD19" s="100"/>
      <c r="AE19" s="100"/>
      <c r="AF19" s="100"/>
      <c r="AG19" s="100"/>
      <c r="AH19" s="82">
        <f t="shared" si="1"/>
        <v>0</v>
      </c>
      <c r="AI19" s="77"/>
      <c r="AJ19" s="77"/>
      <c r="AK19" s="77"/>
      <c r="AL19" s="77"/>
      <c r="AM19" s="77"/>
      <c r="AN19" s="77"/>
      <c r="AO19" s="82">
        <f t="shared" si="2"/>
        <v>0</v>
      </c>
      <c r="AP19" s="85">
        <f t="shared" si="3"/>
        <v>0</v>
      </c>
      <c r="AQ19" s="86">
        <f t="shared" si="4"/>
        <v>0</v>
      </c>
      <c r="AR19" s="87">
        <f t="shared" si="5"/>
        <v>14550000</v>
      </c>
      <c r="AS19" s="88">
        <f t="shared" si="6"/>
        <v>72750000</v>
      </c>
      <c r="AT19" s="77"/>
      <c r="AU19" s="77"/>
      <c r="AV19" s="65" t="s">
        <v>87</v>
      </c>
      <c r="AW19" s="69"/>
      <c r="AX19" s="77"/>
      <c r="AY19" s="77"/>
      <c r="AZ19" s="77"/>
    </row>
    <row r="20" spans="1:52" s="98" customFormat="1" ht="162.75" x14ac:dyDescent="0.35">
      <c r="A20" s="150">
        <v>4</v>
      </c>
      <c r="B20" s="150"/>
      <c r="C20" s="151" t="s">
        <v>59</v>
      </c>
      <c r="D20" s="151" t="s">
        <v>110</v>
      </c>
      <c r="E20" s="157" t="s">
        <v>113</v>
      </c>
      <c r="F20" s="151" t="s">
        <v>111</v>
      </c>
      <c r="G20" s="163">
        <v>43678</v>
      </c>
      <c r="H20" s="151" t="s">
        <v>103</v>
      </c>
      <c r="I20" s="151" t="s">
        <v>104</v>
      </c>
      <c r="J20" s="151" t="s">
        <v>65</v>
      </c>
      <c r="K20" s="151" t="s">
        <v>66</v>
      </c>
      <c r="L20" s="151" t="s">
        <v>67</v>
      </c>
      <c r="M20" s="151" t="s">
        <v>68</v>
      </c>
      <c r="N20" s="151" t="s">
        <v>112</v>
      </c>
      <c r="O20" s="163">
        <v>43710</v>
      </c>
      <c r="P20" s="162" t="s">
        <v>117</v>
      </c>
      <c r="Q20" s="166">
        <v>43732</v>
      </c>
      <c r="R20" s="57" t="s">
        <v>97</v>
      </c>
      <c r="S20" s="101" t="s">
        <v>98</v>
      </c>
      <c r="T20" s="57"/>
      <c r="U20" s="57"/>
      <c r="V20" s="77"/>
      <c r="W20" s="57"/>
      <c r="X20" s="79">
        <v>3</v>
      </c>
      <c r="Y20" s="102">
        <v>8400000</v>
      </c>
      <c r="Z20" s="81">
        <f t="shared" si="7"/>
        <v>25200000</v>
      </c>
      <c r="AA20" s="100"/>
      <c r="AB20" s="77"/>
      <c r="AC20" s="77"/>
      <c r="AD20" s="77"/>
      <c r="AE20" s="77"/>
      <c r="AF20" s="77"/>
      <c r="AG20" s="77"/>
      <c r="AH20" s="82">
        <f t="shared" si="1"/>
        <v>0</v>
      </c>
      <c r="AI20" s="77"/>
      <c r="AJ20" s="77"/>
      <c r="AK20" s="77"/>
      <c r="AL20" s="77"/>
      <c r="AM20" s="77"/>
      <c r="AN20" s="77"/>
      <c r="AO20" s="82">
        <f t="shared" si="2"/>
        <v>0</v>
      </c>
      <c r="AP20" s="85">
        <f t="shared" si="3"/>
        <v>0</v>
      </c>
      <c r="AQ20" s="86">
        <f t="shared" si="4"/>
        <v>0</v>
      </c>
      <c r="AR20" s="87">
        <f t="shared" si="5"/>
        <v>8400000</v>
      </c>
      <c r="AS20" s="88">
        <f t="shared" si="6"/>
        <v>25200000</v>
      </c>
      <c r="AT20" s="77"/>
      <c r="AU20" s="77"/>
      <c r="AV20" s="65" t="s">
        <v>87</v>
      </c>
      <c r="AW20" s="69"/>
      <c r="AX20" s="77"/>
      <c r="AY20" s="77"/>
      <c r="AZ20" s="77"/>
    </row>
    <row r="21" spans="1:52" s="98" customFormat="1" ht="116.25" x14ac:dyDescent="0.35">
      <c r="A21" s="150"/>
      <c r="B21" s="150"/>
      <c r="C21" s="151"/>
      <c r="D21" s="151"/>
      <c r="E21" s="157"/>
      <c r="F21" s="151"/>
      <c r="G21" s="163"/>
      <c r="H21" s="151"/>
      <c r="I21" s="151"/>
      <c r="J21" s="151"/>
      <c r="K21" s="151"/>
      <c r="L21" s="151"/>
      <c r="M21" s="151"/>
      <c r="N21" s="151"/>
      <c r="O21" s="163"/>
      <c r="P21" s="162"/>
      <c r="Q21" s="167"/>
      <c r="R21" s="57" t="s">
        <v>99</v>
      </c>
      <c r="S21" s="103" t="s">
        <v>100</v>
      </c>
      <c r="T21" s="57"/>
      <c r="U21" s="57"/>
      <c r="V21" s="77"/>
      <c r="W21" s="57"/>
      <c r="X21" s="79">
        <v>5</v>
      </c>
      <c r="Y21" s="92">
        <v>2350000</v>
      </c>
      <c r="Z21" s="81">
        <f t="shared" si="7"/>
        <v>11750000</v>
      </c>
      <c r="AA21" s="77"/>
      <c r="AB21" s="77"/>
      <c r="AC21" s="77"/>
      <c r="AD21" s="77"/>
      <c r="AE21" s="77"/>
      <c r="AF21" s="77"/>
      <c r="AG21" s="77"/>
      <c r="AH21" s="82">
        <f t="shared" si="1"/>
        <v>0</v>
      </c>
      <c r="AI21" s="77"/>
      <c r="AJ21" s="77"/>
      <c r="AK21" s="77"/>
      <c r="AL21" s="77"/>
      <c r="AM21" s="77"/>
      <c r="AN21" s="77"/>
      <c r="AO21" s="82">
        <f t="shared" si="2"/>
        <v>0</v>
      </c>
      <c r="AP21" s="85">
        <f t="shared" si="3"/>
        <v>0</v>
      </c>
      <c r="AQ21" s="86">
        <f t="shared" si="4"/>
        <v>0</v>
      </c>
      <c r="AR21" s="87">
        <f t="shared" si="5"/>
        <v>2350000</v>
      </c>
      <c r="AS21" s="88">
        <f t="shared" si="6"/>
        <v>11750000</v>
      </c>
      <c r="AT21" s="77"/>
      <c r="AU21" s="77"/>
      <c r="AV21" s="65" t="s">
        <v>87</v>
      </c>
      <c r="AW21" s="69"/>
      <c r="AX21" s="77"/>
      <c r="AY21" s="77"/>
      <c r="AZ21" s="77"/>
    </row>
    <row r="22" spans="1:52" s="98" customFormat="1" ht="93" x14ac:dyDescent="0.35">
      <c r="A22" s="77">
        <v>5</v>
      </c>
      <c r="B22" s="77"/>
      <c r="C22" s="57" t="s">
        <v>59</v>
      </c>
      <c r="D22" s="57" t="s">
        <v>131</v>
      </c>
      <c r="E22" s="65" t="s">
        <v>132</v>
      </c>
      <c r="F22" s="57" t="s">
        <v>133</v>
      </c>
      <c r="G22" s="63">
        <v>43760</v>
      </c>
      <c r="H22" s="57" t="s">
        <v>134</v>
      </c>
      <c r="I22" s="57" t="s">
        <v>135</v>
      </c>
      <c r="J22" s="57" t="s">
        <v>65</v>
      </c>
      <c r="K22" s="57" t="s">
        <v>66</v>
      </c>
      <c r="L22" s="57" t="s">
        <v>67</v>
      </c>
      <c r="M22" s="57" t="s">
        <v>68</v>
      </c>
      <c r="N22" s="104" t="s">
        <v>136</v>
      </c>
      <c r="O22" s="105">
        <v>43774</v>
      </c>
      <c r="P22" s="106" t="s">
        <v>159</v>
      </c>
      <c r="Q22" s="107">
        <v>43787</v>
      </c>
      <c r="R22" s="57" t="s">
        <v>137</v>
      </c>
      <c r="S22" s="101" t="s">
        <v>150</v>
      </c>
      <c r="T22" s="57"/>
      <c r="U22" s="57"/>
      <c r="V22" s="77"/>
      <c r="W22" s="57"/>
      <c r="X22" s="79">
        <v>1</v>
      </c>
      <c r="Y22" s="102">
        <v>50375400</v>
      </c>
      <c r="Z22" s="81">
        <f t="shared" si="7"/>
        <v>50375400</v>
      </c>
      <c r="AA22" s="100"/>
      <c r="AB22" s="77"/>
      <c r="AC22" s="77"/>
      <c r="AD22" s="77"/>
      <c r="AE22" s="77"/>
      <c r="AF22" s="77"/>
      <c r="AG22" s="77"/>
      <c r="AH22" s="82">
        <f t="shared" si="1"/>
        <v>0</v>
      </c>
      <c r="AI22" s="77"/>
      <c r="AJ22" s="77"/>
      <c r="AK22" s="77"/>
      <c r="AL22" s="77"/>
      <c r="AM22" s="77"/>
      <c r="AN22" s="77"/>
      <c r="AO22" s="82">
        <f t="shared" si="2"/>
        <v>0</v>
      </c>
      <c r="AP22" s="85">
        <f t="shared" si="3"/>
        <v>0</v>
      </c>
      <c r="AQ22" s="86">
        <f t="shared" si="4"/>
        <v>0</v>
      </c>
      <c r="AR22" s="87">
        <f t="shared" si="5"/>
        <v>50375400</v>
      </c>
      <c r="AS22" s="88">
        <f t="shared" si="6"/>
        <v>50375400</v>
      </c>
      <c r="AT22" s="77"/>
      <c r="AU22" s="77"/>
      <c r="AV22" s="65" t="s">
        <v>87</v>
      </c>
      <c r="AW22" s="69"/>
      <c r="AX22" s="77"/>
      <c r="AY22" s="77"/>
      <c r="AZ22" s="77"/>
    </row>
    <row r="23" spans="1:52" s="98" customFormat="1" ht="69.75" x14ac:dyDescent="0.35">
      <c r="A23" s="150">
        <v>6</v>
      </c>
      <c r="B23" s="150"/>
      <c r="C23" s="151" t="s">
        <v>59</v>
      </c>
      <c r="D23" s="57" t="s">
        <v>140</v>
      </c>
      <c r="E23" s="65" t="s">
        <v>142</v>
      </c>
      <c r="F23" s="152" t="s">
        <v>144</v>
      </c>
      <c r="G23" s="154">
        <v>43793</v>
      </c>
      <c r="H23" s="152" t="s">
        <v>145</v>
      </c>
      <c r="I23" s="152" t="s">
        <v>146</v>
      </c>
      <c r="J23" s="152" t="s">
        <v>65</v>
      </c>
      <c r="K23" s="151" t="s">
        <v>66</v>
      </c>
      <c r="L23" s="151" t="s">
        <v>67</v>
      </c>
      <c r="M23" s="151" t="s">
        <v>68</v>
      </c>
      <c r="N23" s="151" t="s">
        <v>147</v>
      </c>
      <c r="O23" s="163">
        <v>43770</v>
      </c>
      <c r="P23" s="147" t="s">
        <v>160</v>
      </c>
      <c r="Q23" s="168">
        <v>43790</v>
      </c>
      <c r="R23" s="57" t="s">
        <v>138</v>
      </c>
      <c r="S23" s="101" t="s">
        <v>148</v>
      </c>
      <c r="T23" s="57"/>
      <c r="U23" s="57"/>
      <c r="V23" s="77"/>
      <c r="W23" s="57"/>
      <c r="X23" s="79">
        <v>1</v>
      </c>
      <c r="Y23" s="102">
        <v>6000000</v>
      </c>
      <c r="Z23" s="81">
        <f t="shared" si="7"/>
        <v>6000000</v>
      </c>
      <c r="AA23" s="100"/>
      <c r="AB23" s="77"/>
      <c r="AC23" s="77"/>
      <c r="AD23" s="77"/>
      <c r="AE23" s="77"/>
      <c r="AF23" s="77"/>
      <c r="AG23" s="77"/>
      <c r="AH23" s="82">
        <f t="shared" si="1"/>
        <v>0</v>
      </c>
      <c r="AI23" s="77"/>
      <c r="AJ23" s="77"/>
      <c r="AK23" s="77"/>
      <c r="AL23" s="77"/>
      <c r="AM23" s="77"/>
      <c r="AN23" s="77"/>
      <c r="AO23" s="82">
        <f t="shared" si="2"/>
        <v>0</v>
      </c>
      <c r="AP23" s="85">
        <f t="shared" si="3"/>
        <v>0</v>
      </c>
      <c r="AQ23" s="86">
        <f t="shared" si="4"/>
        <v>0</v>
      </c>
      <c r="AR23" s="87">
        <f t="shared" si="5"/>
        <v>6000000</v>
      </c>
      <c r="AS23" s="88">
        <f t="shared" si="6"/>
        <v>6000000</v>
      </c>
      <c r="AT23" s="77"/>
      <c r="AU23" s="77"/>
      <c r="AV23" s="65" t="s">
        <v>87</v>
      </c>
      <c r="AW23" s="69"/>
      <c r="AX23" s="77"/>
      <c r="AY23" s="77"/>
      <c r="AZ23" s="77"/>
    </row>
    <row r="24" spans="1:52" s="98" customFormat="1" ht="116.25" x14ac:dyDescent="0.35">
      <c r="A24" s="150"/>
      <c r="B24" s="150"/>
      <c r="C24" s="151"/>
      <c r="D24" s="57" t="s">
        <v>141</v>
      </c>
      <c r="E24" s="65" t="s">
        <v>143</v>
      </c>
      <c r="F24" s="153"/>
      <c r="G24" s="155"/>
      <c r="H24" s="153"/>
      <c r="I24" s="153"/>
      <c r="J24" s="153"/>
      <c r="K24" s="151"/>
      <c r="L24" s="151"/>
      <c r="M24" s="151"/>
      <c r="N24" s="151"/>
      <c r="O24" s="163"/>
      <c r="P24" s="147"/>
      <c r="Q24" s="168"/>
      <c r="R24" s="57" t="s">
        <v>139</v>
      </c>
      <c r="S24" s="106" t="s">
        <v>149</v>
      </c>
      <c r="T24" s="57"/>
      <c r="U24" s="57"/>
      <c r="V24" s="77"/>
      <c r="W24" s="57"/>
      <c r="X24" s="79">
        <v>1</v>
      </c>
      <c r="Y24" s="92">
        <v>2500000</v>
      </c>
      <c r="Z24" s="81">
        <f t="shared" si="7"/>
        <v>2500000</v>
      </c>
      <c r="AA24" s="77"/>
      <c r="AB24" s="77"/>
      <c r="AC24" s="77"/>
      <c r="AD24" s="77"/>
      <c r="AE24" s="77"/>
      <c r="AF24" s="77"/>
      <c r="AG24" s="77"/>
      <c r="AH24" s="82">
        <f t="shared" si="1"/>
        <v>0</v>
      </c>
      <c r="AI24" s="77"/>
      <c r="AJ24" s="77"/>
      <c r="AK24" s="77"/>
      <c r="AL24" s="77"/>
      <c r="AM24" s="77"/>
      <c r="AN24" s="77"/>
      <c r="AO24" s="82">
        <f t="shared" si="2"/>
        <v>0</v>
      </c>
      <c r="AP24" s="85">
        <f t="shared" si="3"/>
        <v>0</v>
      </c>
      <c r="AQ24" s="86">
        <f t="shared" si="4"/>
        <v>0</v>
      </c>
      <c r="AR24" s="87">
        <f t="shared" si="5"/>
        <v>2500000</v>
      </c>
      <c r="AS24" s="88">
        <f t="shared" si="6"/>
        <v>2500000</v>
      </c>
      <c r="AT24" s="77"/>
      <c r="AU24" s="77"/>
      <c r="AV24" s="65" t="s">
        <v>87</v>
      </c>
      <c r="AW24" s="69"/>
      <c r="AX24" s="77"/>
      <c r="AY24" s="77"/>
      <c r="AZ24" s="77"/>
    </row>
    <row r="25" spans="1:52" s="119" customFormat="1" ht="186" x14ac:dyDescent="0.35">
      <c r="A25" s="145">
        <v>7</v>
      </c>
      <c r="B25" s="145"/>
      <c r="C25" s="145" t="s">
        <v>59</v>
      </c>
      <c r="D25" s="145" t="s">
        <v>131</v>
      </c>
      <c r="E25" s="149" t="s">
        <v>151</v>
      </c>
      <c r="F25" s="145" t="s">
        <v>152</v>
      </c>
      <c r="G25" s="148">
        <v>43748</v>
      </c>
      <c r="H25" s="145" t="s">
        <v>63</v>
      </c>
      <c r="I25" s="145" t="s">
        <v>64</v>
      </c>
      <c r="J25" s="145" t="s">
        <v>65</v>
      </c>
      <c r="K25" s="145" t="s">
        <v>66</v>
      </c>
      <c r="L25" s="145" t="s">
        <v>67</v>
      </c>
      <c r="M25" s="145" t="s">
        <v>68</v>
      </c>
      <c r="N25" s="145" t="s">
        <v>153</v>
      </c>
      <c r="O25" s="146">
        <v>43785</v>
      </c>
      <c r="P25" s="147" t="s">
        <v>161</v>
      </c>
      <c r="Q25" s="148">
        <v>43763</v>
      </c>
      <c r="R25" s="108" t="s">
        <v>155</v>
      </c>
      <c r="S25" s="108" t="s">
        <v>154</v>
      </c>
      <c r="T25" s="108"/>
      <c r="U25" s="108"/>
      <c r="V25" s="109"/>
      <c r="W25" s="108"/>
      <c r="X25" s="110">
        <v>1</v>
      </c>
      <c r="Y25" s="111">
        <v>9603140</v>
      </c>
      <c r="Z25" s="112">
        <f t="shared" ref="Z25:Z33" si="8">Y25*X25</f>
        <v>9603140</v>
      </c>
      <c r="AA25" s="109"/>
      <c r="AB25" s="109"/>
      <c r="AC25" s="109"/>
      <c r="AD25" s="109"/>
      <c r="AE25" s="109"/>
      <c r="AF25" s="109"/>
      <c r="AG25" s="109"/>
      <c r="AH25" s="113">
        <f>+SUM(AA25:AG25)</f>
        <v>0</v>
      </c>
      <c r="AI25" s="85"/>
      <c r="AJ25" s="85"/>
      <c r="AK25" s="85"/>
      <c r="AL25" s="85"/>
      <c r="AM25" s="85"/>
      <c r="AN25" s="85"/>
      <c r="AO25" s="113">
        <f>+SUM(AH25:AN25)</f>
        <v>0</v>
      </c>
      <c r="AP25" s="85">
        <f>+AH25+AO25</f>
        <v>0</v>
      </c>
      <c r="AQ25" s="114">
        <f>+AP25/X25</f>
        <v>0</v>
      </c>
      <c r="AR25" s="115">
        <f>+AQ25+Y25</f>
        <v>9603140</v>
      </c>
      <c r="AS25" s="116">
        <f>+AR25*X25</f>
        <v>9603140</v>
      </c>
      <c r="AT25" s="109"/>
      <c r="AU25" s="109"/>
      <c r="AV25" s="117" t="s">
        <v>87</v>
      </c>
      <c r="AW25" s="70"/>
      <c r="AX25" s="118"/>
      <c r="AY25" s="108"/>
      <c r="AZ25" s="118"/>
    </row>
    <row r="26" spans="1:52" s="119" customFormat="1" ht="139.5" x14ac:dyDescent="0.35">
      <c r="A26" s="145"/>
      <c r="B26" s="145"/>
      <c r="C26" s="145"/>
      <c r="D26" s="145"/>
      <c r="E26" s="149"/>
      <c r="F26" s="145"/>
      <c r="G26" s="148"/>
      <c r="H26" s="145"/>
      <c r="I26" s="145"/>
      <c r="J26" s="145"/>
      <c r="K26" s="145"/>
      <c r="L26" s="145"/>
      <c r="M26" s="145"/>
      <c r="N26" s="145"/>
      <c r="O26" s="146"/>
      <c r="P26" s="147"/>
      <c r="Q26" s="148"/>
      <c r="R26" s="108" t="s">
        <v>155</v>
      </c>
      <c r="S26" s="108" t="s">
        <v>156</v>
      </c>
      <c r="T26" s="108"/>
      <c r="U26" s="108"/>
      <c r="V26" s="109"/>
      <c r="W26" s="108"/>
      <c r="X26" s="110">
        <v>1</v>
      </c>
      <c r="Y26" s="111">
        <v>5802295</v>
      </c>
      <c r="Z26" s="112">
        <f t="shared" si="8"/>
        <v>5802295</v>
      </c>
      <c r="AA26" s="109"/>
      <c r="AB26" s="109"/>
      <c r="AC26" s="109"/>
      <c r="AD26" s="109"/>
      <c r="AE26" s="109"/>
      <c r="AF26" s="109"/>
      <c r="AG26" s="109"/>
      <c r="AH26" s="113">
        <f t="shared" ref="AH26:AH33" si="9">+SUM(AA26:AG26)</f>
        <v>0</v>
      </c>
      <c r="AI26" s="85"/>
      <c r="AJ26" s="85"/>
      <c r="AK26" s="85"/>
      <c r="AL26" s="85"/>
      <c r="AM26" s="85"/>
      <c r="AN26" s="85"/>
      <c r="AO26" s="113">
        <f t="shared" ref="AO26:AO27" si="10">+SUM(AH26:AN26)</f>
        <v>0</v>
      </c>
      <c r="AP26" s="85">
        <f t="shared" ref="AP26:AP27" si="11">+AH26+AO26</f>
        <v>0</v>
      </c>
      <c r="AQ26" s="114">
        <f t="shared" ref="AQ26:AQ27" si="12">+AP26/X26</f>
        <v>0</v>
      </c>
      <c r="AR26" s="115">
        <f t="shared" ref="AR26:AR27" si="13">+AQ26+Y26</f>
        <v>5802295</v>
      </c>
      <c r="AS26" s="116">
        <f t="shared" ref="AS26:AS27" si="14">+AR26*X26</f>
        <v>5802295</v>
      </c>
      <c r="AT26" s="109"/>
      <c r="AU26" s="109"/>
      <c r="AV26" s="117" t="s">
        <v>87</v>
      </c>
      <c r="AW26" s="70"/>
      <c r="AX26" s="120"/>
      <c r="AY26" s="108"/>
      <c r="AZ26" s="118"/>
    </row>
    <row r="27" spans="1:52" s="119" customFormat="1" ht="93" x14ac:dyDescent="0.35">
      <c r="A27" s="145"/>
      <c r="B27" s="145"/>
      <c r="C27" s="145"/>
      <c r="D27" s="145"/>
      <c r="E27" s="149"/>
      <c r="F27" s="145"/>
      <c r="G27" s="148"/>
      <c r="H27" s="145"/>
      <c r="I27" s="145"/>
      <c r="J27" s="145"/>
      <c r="K27" s="145"/>
      <c r="L27" s="145"/>
      <c r="M27" s="145"/>
      <c r="N27" s="145"/>
      <c r="O27" s="146"/>
      <c r="P27" s="147"/>
      <c r="Q27" s="148"/>
      <c r="R27" s="108" t="s">
        <v>158</v>
      </c>
      <c r="S27" s="108" t="s">
        <v>157</v>
      </c>
      <c r="T27" s="108"/>
      <c r="U27" s="108"/>
      <c r="V27" s="109"/>
      <c r="W27" s="108"/>
      <c r="X27" s="110">
        <v>3</v>
      </c>
      <c r="Y27" s="111">
        <v>2317600</v>
      </c>
      <c r="Z27" s="112">
        <f t="shared" si="8"/>
        <v>6952800</v>
      </c>
      <c r="AA27" s="109"/>
      <c r="AB27" s="109"/>
      <c r="AC27" s="109"/>
      <c r="AD27" s="109"/>
      <c r="AE27" s="109"/>
      <c r="AF27" s="109"/>
      <c r="AG27" s="109"/>
      <c r="AH27" s="113">
        <f t="shared" si="9"/>
        <v>0</v>
      </c>
      <c r="AI27" s="85"/>
      <c r="AJ27" s="85"/>
      <c r="AK27" s="85"/>
      <c r="AL27" s="85"/>
      <c r="AM27" s="85"/>
      <c r="AN27" s="85"/>
      <c r="AO27" s="113">
        <f t="shared" si="10"/>
        <v>0</v>
      </c>
      <c r="AP27" s="85">
        <f t="shared" si="11"/>
        <v>0</v>
      </c>
      <c r="AQ27" s="114">
        <f t="shared" si="12"/>
        <v>0</v>
      </c>
      <c r="AR27" s="115">
        <f t="shared" si="13"/>
        <v>2317600</v>
      </c>
      <c r="AS27" s="116">
        <f t="shared" si="14"/>
        <v>6952800</v>
      </c>
      <c r="AT27" s="109"/>
      <c r="AU27" s="109"/>
      <c r="AV27" s="117" t="s">
        <v>87</v>
      </c>
      <c r="AW27" s="70"/>
      <c r="AX27" s="120"/>
      <c r="AY27" s="108"/>
      <c r="AZ27" s="118"/>
    </row>
    <row r="28" spans="1:52" s="119" customFormat="1" ht="279" x14ac:dyDescent="0.35">
      <c r="A28" s="108">
        <v>8</v>
      </c>
      <c r="B28" s="108"/>
      <c r="C28" s="121" t="s">
        <v>59</v>
      </c>
      <c r="D28" s="108" t="s">
        <v>162</v>
      </c>
      <c r="E28" s="117" t="s">
        <v>114</v>
      </c>
      <c r="F28" s="108" t="s">
        <v>163</v>
      </c>
      <c r="G28" s="59">
        <v>43794</v>
      </c>
      <c r="H28" s="108" t="s">
        <v>164</v>
      </c>
      <c r="I28" s="108" t="s">
        <v>165</v>
      </c>
      <c r="J28" s="108" t="s">
        <v>166</v>
      </c>
      <c r="K28" s="108" t="s">
        <v>66</v>
      </c>
      <c r="L28" s="108" t="s">
        <v>67</v>
      </c>
      <c r="M28" s="108" t="s">
        <v>68</v>
      </c>
      <c r="N28" s="108" t="s">
        <v>167</v>
      </c>
      <c r="O28" s="63">
        <v>43803</v>
      </c>
      <c r="P28" s="106" t="s">
        <v>168</v>
      </c>
      <c r="Q28" s="59">
        <v>43808</v>
      </c>
      <c r="R28" s="108" t="s">
        <v>101</v>
      </c>
      <c r="S28" s="108" t="s">
        <v>169</v>
      </c>
      <c r="T28" s="108"/>
      <c r="U28" s="108"/>
      <c r="V28" s="109"/>
      <c r="W28" s="108"/>
      <c r="X28" s="110">
        <v>2</v>
      </c>
      <c r="Y28" s="111">
        <v>24750000</v>
      </c>
      <c r="Z28" s="112">
        <f t="shared" si="8"/>
        <v>49500000</v>
      </c>
      <c r="AA28" s="109"/>
      <c r="AB28" s="109"/>
      <c r="AC28" s="109"/>
      <c r="AD28" s="109"/>
      <c r="AE28" s="109"/>
      <c r="AF28" s="109"/>
      <c r="AG28" s="109"/>
      <c r="AH28" s="113">
        <f t="shared" si="9"/>
        <v>0</v>
      </c>
      <c r="AI28" s="85"/>
      <c r="AJ28" s="85"/>
      <c r="AK28" s="85"/>
      <c r="AL28" s="85"/>
      <c r="AM28" s="85"/>
      <c r="AN28" s="85"/>
      <c r="AO28" s="113">
        <f t="shared" ref="AO28:AO33" si="15">+SUM(AH28:AN28)</f>
        <v>0</v>
      </c>
      <c r="AP28" s="85">
        <f t="shared" ref="AP28:AP33" si="16">+AH28+AO28</f>
        <v>0</v>
      </c>
      <c r="AQ28" s="114">
        <f t="shared" ref="AQ28:AQ33" si="17">+AP28/X28</f>
        <v>0</v>
      </c>
      <c r="AR28" s="115">
        <f t="shared" ref="AR28:AR33" si="18">+AQ28+Y28</f>
        <v>24750000</v>
      </c>
      <c r="AS28" s="116">
        <f t="shared" ref="AS28:AS33" si="19">+AR28*X28</f>
        <v>49500000</v>
      </c>
      <c r="AT28" s="109"/>
      <c r="AU28" s="109"/>
      <c r="AV28" s="117" t="s">
        <v>87</v>
      </c>
      <c r="AW28" s="70"/>
      <c r="AX28" s="120"/>
      <c r="AY28" s="108"/>
      <c r="AZ28" s="118"/>
    </row>
    <row r="29" spans="1:52" s="119" customFormat="1" ht="93" x14ac:dyDescent="0.35">
      <c r="A29" s="108">
        <v>9</v>
      </c>
      <c r="B29" s="108"/>
      <c r="C29" s="121" t="s">
        <v>59</v>
      </c>
      <c r="D29" s="108" t="s">
        <v>162</v>
      </c>
      <c r="E29" s="117" t="s">
        <v>170</v>
      </c>
      <c r="F29" s="108" t="s">
        <v>163</v>
      </c>
      <c r="G29" s="59">
        <v>43794</v>
      </c>
      <c r="H29" s="108" t="s">
        <v>164</v>
      </c>
      <c r="I29" s="108" t="s">
        <v>165</v>
      </c>
      <c r="J29" s="108" t="s">
        <v>166</v>
      </c>
      <c r="K29" s="108" t="s">
        <v>66</v>
      </c>
      <c r="L29" s="108" t="s">
        <v>67</v>
      </c>
      <c r="M29" s="108" t="s">
        <v>68</v>
      </c>
      <c r="N29" s="108" t="s">
        <v>167</v>
      </c>
      <c r="O29" s="63">
        <v>43803</v>
      </c>
      <c r="P29" s="106" t="s">
        <v>168</v>
      </c>
      <c r="Q29" s="59">
        <v>43808</v>
      </c>
      <c r="R29" s="108" t="s">
        <v>171</v>
      </c>
      <c r="S29" s="108" t="s">
        <v>172</v>
      </c>
      <c r="T29" s="108"/>
      <c r="U29" s="108"/>
      <c r="V29" s="109"/>
      <c r="W29" s="108"/>
      <c r="X29" s="110">
        <v>3</v>
      </c>
      <c r="Y29" s="111">
        <v>9775000</v>
      </c>
      <c r="Z29" s="112">
        <f t="shared" si="8"/>
        <v>29325000</v>
      </c>
      <c r="AA29" s="109"/>
      <c r="AB29" s="109"/>
      <c r="AC29" s="109"/>
      <c r="AD29" s="109"/>
      <c r="AE29" s="109"/>
      <c r="AF29" s="109"/>
      <c r="AG29" s="109"/>
      <c r="AH29" s="113">
        <f t="shared" si="9"/>
        <v>0</v>
      </c>
      <c r="AI29" s="85"/>
      <c r="AJ29" s="85"/>
      <c r="AK29" s="85"/>
      <c r="AL29" s="85"/>
      <c r="AM29" s="85"/>
      <c r="AN29" s="85"/>
      <c r="AO29" s="113">
        <f t="shared" si="15"/>
        <v>0</v>
      </c>
      <c r="AP29" s="85">
        <f t="shared" si="16"/>
        <v>0</v>
      </c>
      <c r="AQ29" s="114">
        <f t="shared" si="17"/>
        <v>0</v>
      </c>
      <c r="AR29" s="115">
        <f t="shared" si="18"/>
        <v>9775000</v>
      </c>
      <c r="AS29" s="116">
        <f t="shared" si="19"/>
        <v>29325000</v>
      </c>
      <c r="AT29" s="109"/>
      <c r="AU29" s="109"/>
      <c r="AV29" s="117" t="s">
        <v>87</v>
      </c>
      <c r="AW29" s="70"/>
      <c r="AX29" s="120"/>
      <c r="AY29" s="108"/>
      <c r="AZ29" s="118"/>
    </row>
    <row r="30" spans="1:52" s="119" customFormat="1" ht="139.5" x14ac:dyDescent="0.35">
      <c r="A30" s="108">
        <v>10</v>
      </c>
      <c r="B30" s="108"/>
      <c r="C30" s="121" t="s">
        <v>59</v>
      </c>
      <c r="D30" s="108" t="s">
        <v>162</v>
      </c>
      <c r="E30" s="117" t="s">
        <v>173</v>
      </c>
      <c r="F30" s="108" t="s">
        <v>163</v>
      </c>
      <c r="G30" s="59">
        <v>43794</v>
      </c>
      <c r="H30" s="108" t="s">
        <v>164</v>
      </c>
      <c r="I30" s="108" t="s">
        <v>165</v>
      </c>
      <c r="J30" s="108" t="s">
        <v>166</v>
      </c>
      <c r="K30" s="108" t="s">
        <v>66</v>
      </c>
      <c r="L30" s="108" t="s">
        <v>67</v>
      </c>
      <c r="M30" s="108" t="s">
        <v>68</v>
      </c>
      <c r="N30" s="108" t="s">
        <v>167</v>
      </c>
      <c r="O30" s="63">
        <v>43803</v>
      </c>
      <c r="P30" s="106" t="s">
        <v>168</v>
      </c>
      <c r="Q30" s="59">
        <v>43808</v>
      </c>
      <c r="R30" s="108" t="s">
        <v>181</v>
      </c>
      <c r="S30" s="108" t="s">
        <v>174</v>
      </c>
      <c r="T30" s="108"/>
      <c r="U30" s="108"/>
      <c r="V30" s="109"/>
      <c r="W30" s="108"/>
      <c r="X30" s="110">
        <v>1</v>
      </c>
      <c r="Y30" s="111">
        <v>16850000</v>
      </c>
      <c r="Z30" s="112">
        <f t="shared" si="8"/>
        <v>16850000</v>
      </c>
      <c r="AA30" s="109"/>
      <c r="AB30" s="109"/>
      <c r="AC30" s="109"/>
      <c r="AD30" s="109"/>
      <c r="AE30" s="109"/>
      <c r="AF30" s="109"/>
      <c r="AG30" s="109"/>
      <c r="AH30" s="113">
        <f t="shared" si="9"/>
        <v>0</v>
      </c>
      <c r="AI30" s="85"/>
      <c r="AJ30" s="85"/>
      <c r="AK30" s="85"/>
      <c r="AL30" s="85"/>
      <c r="AM30" s="85"/>
      <c r="AN30" s="85"/>
      <c r="AO30" s="113">
        <f t="shared" si="15"/>
        <v>0</v>
      </c>
      <c r="AP30" s="85">
        <f t="shared" si="16"/>
        <v>0</v>
      </c>
      <c r="AQ30" s="114">
        <f t="shared" si="17"/>
        <v>0</v>
      </c>
      <c r="AR30" s="115">
        <f t="shared" si="18"/>
        <v>16850000</v>
      </c>
      <c r="AS30" s="116">
        <f t="shared" si="19"/>
        <v>16850000</v>
      </c>
      <c r="AT30" s="109"/>
      <c r="AU30" s="109"/>
      <c r="AV30" s="117" t="s">
        <v>87</v>
      </c>
      <c r="AW30" s="70"/>
      <c r="AX30" s="120"/>
      <c r="AY30" s="108"/>
      <c r="AZ30" s="118"/>
    </row>
    <row r="31" spans="1:52" s="119" customFormat="1" ht="93" x14ac:dyDescent="0.35">
      <c r="A31" s="108">
        <v>11</v>
      </c>
      <c r="B31" s="108"/>
      <c r="C31" s="121" t="s">
        <v>59</v>
      </c>
      <c r="D31" s="108" t="s">
        <v>162</v>
      </c>
      <c r="E31" s="117" t="s">
        <v>113</v>
      </c>
      <c r="F31" s="108" t="s">
        <v>163</v>
      </c>
      <c r="G31" s="59">
        <v>43794</v>
      </c>
      <c r="H31" s="108" t="s">
        <v>164</v>
      </c>
      <c r="I31" s="108" t="s">
        <v>165</v>
      </c>
      <c r="J31" s="108" t="s">
        <v>166</v>
      </c>
      <c r="K31" s="108" t="s">
        <v>66</v>
      </c>
      <c r="L31" s="108" t="s">
        <v>67</v>
      </c>
      <c r="M31" s="108" t="s">
        <v>68</v>
      </c>
      <c r="N31" s="108" t="s">
        <v>167</v>
      </c>
      <c r="O31" s="63">
        <v>43803</v>
      </c>
      <c r="P31" s="106" t="s">
        <v>168</v>
      </c>
      <c r="Q31" s="59">
        <v>43808</v>
      </c>
      <c r="R31" s="108" t="s">
        <v>175</v>
      </c>
      <c r="S31" s="108" t="s">
        <v>176</v>
      </c>
      <c r="T31" s="108"/>
      <c r="U31" s="108"/>
      <c r="V31" s="109"/>
      <c r="W31" s="108"/>
      <c r="X31" s="110">
        <v>2</v>
      </c>
      <c r="Y31" s="111">
        <v>2350000</v>
      </c>
      <c r="Z31" s="112">
        <f t="shared" si="8"/>
        <v>4700000</v>
      </c>
      <c r="AA31" s="109"/>
      <c r="AB31" s="109"/>
      <c r="AC31" s="109"/>
      <c r="AD31" s="109"/>
      <c r="AE31" s="109"/>
      <c r="AF31" s="109"/>
      <c r="AG31" s="109"/>
      <c r="AH31" s="113">
        <f t="shared" si="9"/>
        <v>0</v>
      </c>
      <c r="AI31" s="85"/>
      <c r="AJ31" s="85"/>
      <c r="AK31" s="85"/>
      <c r="AL31" s="85"/>
      <c r="AM31" s="85"/>
      <c r="AN31" s="85"/>
      <c r="AO31" s="113">
        <f t="shared" si="15"/>
        <v>0</v>
      </c>
      <c r="AP31" s="85">
        <f t="shared" si="16"/>
        <v>0</v>
      </c>
      <c r="AQ31" s="114">
        <f t="shared" si="17"/>
        <v>0</v>
      </c>
      <c r="AR31" s="115">
        <f t="shared" si="18"/>
        <v>2350000</v>
      </c>
      <c r="AS31" s="116">
        <f t="shared" si="19"/>
        <v>4700000</v>
      </c>
      <c r="AT31" s="109"/>
      <c r="AU31" s="109"/>
      <c r="AV31" s="117" t="s">
        <v>87</v>
      </c>
      <c r="AW31" s="70"/>
      <c r="AX31" s="120"/>
      <c r="AY31" s="108"/>
      <c r="AZ31" s="118"/>
    </row>
    <row r="32" spans="1:52" s="119" customFormat="1" ht="93" x14ac:dyDescent="0.35">
      <c r="A32" s="108">
        <v>12</v>
      </c>
      <c r="B32" s="108"/>
      <c r="C32" s="121" t="s">
        <v>59</v>
      </c>
      <c r="D32" s="108" t="s">
        <v>162</v>
      </c>
      <c r="E32" s="117" t="s">
        <v>113</v>
      </c>
      <c r="F32" s="108" t="s">
        <v>163</v>
      </c>
      <c r="G32" s="59">
        <v>43794</v>
      </c>
      <c r="H32" s="108" t="s">
        <v>164</v>
      </c>
      <c r="I32" s="108" t="s">
        <v>165</v>
      </c>
      <c r="J32" s="108" t="s">
        <v>166</v>
      </c>
      <c r="K32" s="108" t="s">
        <v>66</v>
      </c>
      <c r="L32" s="108" t="s">
        <v>67</v>
      </c>
      <c r="M32" s="108" t="s">
        <v>68</v>
      </c>
      <c r="N32" s="108" t="s">
        <v>167</v>
      </c>
      <c r="O32" s="63">
        <v>43803</v>
      </c>
      <c r="P32" s="106" t="s">
        <v>168</v>
      </c>
      <c r="Q32" s="59">
        <v>43808</v>
      </c>
      <c r="R32" s="108" t="s">
        <v>177</v>
      </c>
      <c r="S32" s="108" t="s">
        <v>178</v>
      </c>
      <c r="T32" s="108"/>
      <c r="U32" s="108"/>
      <c r="V32" s="109"/>
      <c r="W32" s="108"/>
      <c r="X32" s="110">
        <v>2</v>
      </c>
      <c r="Y32" s="111">
        <v>8400000</v>
      </c>
      <c r="Z32" s="112">
        <f t="shared" si="8"/>
        <v>16800000</v>
      </c>
      <c r="AA32" s="109"/>
      <c r="AB32" s="109"/>
      <c r="AC32" s="109"/>
      <c r="AD32" s="109"/>
      <c r="AE32" s="109"/>
      <c r="AF32" s="109"/>
      <c r="AG32" s="109"/>
      <c r="AH32" s="113">
        <f t="shared" si="9"/>
        <v>0</v>
      </c>
      <c r="AI32" s="85"/>
      <c r="AJ32" s="85"/>
      <c r="AK32" s="85"/>
      <c r="AL32" s="85"/>
      <c r="AM32" s="85"/>
      <c r="AN32" s="85"/>
      <c r="AO32" s="113">
        <f t="shared" si="15"/>
        <v>0</v>
      </c>
      <c r="AP32" s="85">
        <f t="shared" si="16"/>
        <v>0</v>
      </c>
      <c r="AQ32" s="114">
        <f t="shared" si="17"/>
        <v>0</v>
      </c>
      <c r="AR32" s="115">
        <f t="shared" si="18"/>
        <v>8400000</v>
      </c>
      <c r="AS32" s="116">
        <f t="shared" si="19"/>
        <v>16800000</v>
      </c>
      <c r="AT32" s="109"/>
      <c r="AU32" s="109"/>
      <c r="AV32" s="117" t="s">
        <v>87</v>
      </c>
      <c r="AW32" s="70"/>
      <c r="AX32" s="120"/>
      <c r="AY32" s="108"/>
      <c r="AZ32" s="118"/>
    </row>
    <row r="33" spans="1:52" s="119" customFormat="1" ht="93" x14ac:dyDescent="0.35">
      <c r="A33" s="108">
        <v>13</v>
      </c>
      <c r="B33" s="108"/>
      <c r="C33" s="121" t="s">
        <v>59</v>
      </c>
      <c r="D33" s="108" t="s">
        <v>162</v>
      </c>
      <c r="E33" s="117" t="s">
        <v>113</v>
      </c>
      <c r="F33" s="108" t="s">
        <v>163</v>
      </c>
      <c r="G33" s="59">
        <v>43794</v>
      </c>
      <c r="H33" s="108" t="s">
        <v>164</v>
      </c>
      <c r="I33" s="108" t="s">
        <v>165</v>
      </c>
      <c r="J33" s="108" t="s">
        <v>166</v>
      </c>
      <c r="K33" s="108" t="s">
        <v>66</v>
      </c>
      <c r="L33" s="108" t="s">
        <v>67</v>
      </c>
      <c r="M33" s="108" t="s">
        <v>68</v>
      </c>
      <c r="N33" s="108" t="s">
        <v>167</v>
      </c>
      <c r="O33" s="63">
        <v>43803</v>
      </c>
      <c r="P33" s="106" t="s">
        <v>168</v>
      </c>
      <c r="Q33" s="59">
        <v>43808</v>
      </c>
      <c r="R33" s="108" t="s">
        <v>179</v>
      </c>
      <c r="S33" s="108" t="s">
        <v>180</v>
      </c>
      <c r="T33" s="108"/>
      <c r="U33" s="108"/>
      <c r="V33" s="109"/>
      <c r="W33" s="108"/>
      <c r="X33" s="110">
        <v>1</v>
      </c>
      <c r="Y33" s="111">
        <v>34600000</v>
      </c>
      <c r="Z33" s="112">
        <f t="shared" si="8"/>
        <v>34600000</v>
      </c>
      <c r="AA33" s="109"/>
      <c r="AB33" s="109"/>
      <c r="AC33" s="109"/>
      <c r="AD33" s="109"/>
      <c r="AE33" s="109"/>
      <c r="AF33" s="109"/>
      <c r="AG33" s="109"/>
      <c r="AH33" s="113">
        <f t="shared" si="9"/>
        <v>0</v>
      </c>
      <c r="AI33" s="85"/>
      <c r="AJ33" s="85"/>
      <c r="AK33" s="85"/>
      <c r="AL33" s="85"/>
      <c r="AM33" s="85"/>
      <c r="AN33" s="85"/>
      <c r="AO33" s="113">
        <f t="shared" si="15"/>
        <v>0</v>
      </c>
      <c r="AP33" s="85">
        <f t="shared" si="16"/>
        <v>0</v>
      </c>
      <c r="AQ33" s="114">
        <f t="shared" si="17"/>
        <v>0</v>
      </c>
      <c r="AR33" s="115">
        <f t="shared" si="18"/>
        <v>34600000</v>
      </c>
      <c r="AS33" s="116">
        <f t="shared" si="19"/>
        <v>34600000</v>
      </c>
      <c r="AT33" s="109"/>
      <c r="AU33" s="109"/>
      <c r="AV33" s="117" t="s">
        <v>87</v>
      </c>
      <c r="AW33" s="70"/>
      <c r="AX33" s="120"/>
      <c r="AY33" s="108"/>
      <c r="AZ33" s="118"/>
    </row>
    <row r="34" spans="1:52" s="127" customFormat="1" x14ac:dyDescent="0.35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3"/>
      <c r="Q34" s="124"/>
      <c r="R34" s="122"/>
      <c r="S34" s="122"/>
      <c r="T34" s="122"/>
      <c r="U34" s="122"/>
      <c r="V34" s="122"/>
      <c r="W34" s="122"/>
      <c r="X34" s="122"/>
      <c r="Y34" s="122"/>
      <c r="Z34" s="125">
        <f>SUM(Z8:Z33)</f>
        <v>493946885</v>
      </c>
      <c r="AA34" s="164"/>
      <c r="AB34" s="164"/>
      <c r="AC34" s="164"/>
      <c r="AD34" s="164"/>
      <c r="AE34" s="164"/>
      <c r="AF34" s="164"/>
      <c r="AG34" s="164"/>
      <c r="AH34" s="125">
        <f>SUM(AH8:AH33)</f>
        <v>1200000</v>
      </c>
      <c r="AI34" s="164"/>
      <c r="AJ34" s="164"/>
      <c r="AK34" s="164"/>
      <c r="AL34" s="164"/>
      <c r="AM34" s="164"/>
      <c r="AN34" s="164"/>
      <c r="AO34" s="126">
        <f t="shared" ref="AO34:AQ34" si="20">SUM(AO8:AO33)</f>
        <v>0</v>
      </c>
      <c r="AP34" s="126">
        <f t="shared" si="20"/>
        <v>1200000</v>
      </c>
      <c r="AQ34" s="126">
        <f t="shared" si="20"/>
        <v>600000</v>
      </c>
      <c r="AR34" s="126">
        <f>SUM(AR8:AR33)</f>
        <v>271500335</v>
      </c>
      <c r="AS34" s="126">
        <f>SUM(AS8:AS33)</f>
        <v>495146885</v>
      </c>
      <c r="AT34" s="122"/>
      <c r="AU34" s="122"/>
      <c r="AV34" s="164"/>
      <c r="AW34" s="164"/>
      <c r="AX34" s="164"/>
      <c r="AY34" s="164"/>
      <c r="AZ34" s="164"/>
    </row>
    <row r="35" spans="1:52" x14ac:dyDescent="0.35">
      <c r="Z35" s="131"/>
    </row>
    <row r="36" spans="1:52" x14ac:dyDescent="0.35">
      <c r="A36" s="132"/>
      <c r="B36" s="133"/>
      <c r="C36" s="134"/>
      <c r="D36" s="135"/>
      <c r="E36" s="133"/>
      <c r="F36" s="136"/>
      <c r="G36" s="136"/>
      <c r="H36" s="136"/>
      <c r="I36" s="136"/>
      <c r="J36" s="136"/>
      <c r="K36" s="136"/>
      <c r="L36" s="136"/>
      <c r="M36" s="136"/>
      <c r="N36" s="136"/>
      <c r="O36" s="137"/>
      <c r="P36" s="138"/>
      <c r="Q36" s="139"/>
    </row>
    <row r="37" spans="1:52" x14ac:dyDescent="0.35">
      <c r="A37" s="132"/>
      <c r="B37" s="133"/>
      <c r="C37" s="134"/>
      <c r="D37" s="135"/>
      <c r="E37" s="135"/>
      <c r="F37" s="140"/>
      <c r="G37" s="134"/>
      <c r="H37" s="136"/>
      <c r="I37" s="136"/>
      <c r="J37" s="137"/>
      <c r="K37" s="134"/>
      <c r="L37" s="134"/>
      <c r="M37" s="134"/>
      <c r="N37" s="141"/>
      <c r="O37" s="137"/>
      <c r="P37" s="138"/>
      <c r="Q37" s="139"/>
    </row>
    <row r="38" spans="1:52" x14ac:dyDescent="0.35">
      <c r="A38" s="132"/>
      <c r="B38" s="133"/>
      <c r="C38" s="134"/>
      <c r="D38" s="135"/>
      <c r="E38" s="135"/>
      <c r="F38" s="140"/>
      <c r="G38" s="134"/>
      <c r="H38" s="136"/>
      <c r="I38" s="136"/>
      <c r="J38" s="137"/>
      <c r="K38" s="134"/>
      <c r="L38" s="134"/>
      <c r="M38" s="134"/>
      <c r="N38" s="141"/>
      <c r="O38" s="137"/>
      <c r="P38" s="138"/>
      <c r="Q38" s="139"/>
    </row>
    <row r="39" spans="1:52" x14ac:dyDescent="0.35">
      <c r="A39" s="132"/>
      <c r="B39" s="133"/>
      <c r="C39" s="134"/>
      <c r="D39" s="135"/>
      <c r="E39" s="135"/>
      <c r="F39" s="140"/>
      <c r="G39" s="134"/>
      <c r="H39" s="136"/>
      <c r="I39" s="136"/>
      <c r="J39" s="137"/>
      <c r="K39" s="134"/>
      <c r="L39" s="134"/>
      <c r="M39" s="134"/>
      <c r="N39" s="141"/>
      <c r="O39" s="137"/>
      <c r="P39" s="138"/>
      <c r="Q39" s="139"/>
      <c r="Z39" s="76"/>
      <c r="AS39" s="76">
        <f>+AS34-Z34</f>
        <v>1200000</v>
      </c>
    </row>
    <row r="40" spans="1:52" x14ac:dyDescent="0.35">
      <c r="A40" s="132"/>
      <c r="B40" s="133"/>
      <c r="C40" s="134"/>
      <c r="D40" s="135"/>
      <c r="E40" s="135"/>
      <c r="F40" s="140"/>
      <c r="G40" s="134"/>
      <c r="H40" s="136"/>
      <c r="I40" s="136"/>
      <c r="J40" s="137"/>
      <c r="K40" s="134"/>
      <c r="L40" s="134"/>
      <c r="M40" s="134"/>
      <c r="N40" s="141"/>
      <c r="O40" s="137"/>
      <c r="P40" s="138"/>
      <c r="Q40" s="139"/>
      <c r="Z40" s="142"/>
    </row>
    <row r="41" spans="1:52" x14ac:dyDescent="0.35">
      <c r="A41" s="132"/>
      <c r="B41" s="133"/>
      <c r="C41" s="134"/>
      <c r="D41" s="135"/>
      <c r="E41" s="135"/>
      <c r="F41" s="140"/>
      <c r="G41" s="134"/>
      <c r="H41" s="136"/>
      <c r="I41" s="136"/>
      <c r="J41" s="137"/>
      <c r="K41" s="134"/>
      <c r="L41" s="134"/>
      <c r="M41" s="134"/>
      <c r="N41" s="141"/>
      <c r="O41" s="137"/>
      <c r="P41" s="138"/>
      <c r="Q41" s="139"/>
      <c r="Z41" s="143"/>
    </row>
    <row r="42" spans="1:52" x14ac:dyDescent="0.35">
      <c r="A42" s="132"/>
      <c r="B42" s="133"/>
      <c r="C42" s="134"/>
      <c r="D42" s="135"/>
      <c r="E42" s="135"/>
      <c r="F42" s="140"/>
      <c r="G42" s="134"/>
      <c r="H42" s="136"/>
      <c r="I42" s="136"/>
      <c r="J42" s="137"/>
      <c r="K42" s="134"/>
      <c r="L42" s="134"/>
      <c r="M42" s="134"/>
      <c r="N42" s="141"/>
      <c r="O42" s="137"/>
      <c r="P42" s="138"/>
      <c r="Q42" s="139"/>
    </row>
    <row r="43" spans="1:52" x14ac:dyDescent="0.35">
      <c r="A43" s="132"/>
      <c r="B43" s="133"/>
      <c r="C43" s="134"/>
      <c r="D43" s="135"/>
      <c r="E43" s="135"/>
      <c r="F43" s="140"/>
      <c r="G43" s="134"/>
      <c r="H43" s="136"/>
      <c r="I43" s="136"/>
      <c r="J43" s="134"/>
      <c r="K43" s="134"/>
      <c r="L43" s="134"/>
      <c r="M43" s="134"/>
      <c r="N43" s="144"/>
      <c r="O43" s="137"/>
      <c r="P43" s="138"/>
      <c r="Q43" s="139"/>
    </row>
    <row r="44" spans="1:52" x14ac:dyDescent="0.35">
      <c r="A44" s="132"/>
      <c r="B44" s="133"/>
      <c r="C44" s="134"/>
      <c r="D44" s="135"/>
      <c r="E44" s="135"/>
      <c r="F44" s="140"/>
      <c r="G44" s="134"/>
      <c r="H44" s="136"/>
      <c r="I44" s="136"/>
      <c r="J44" s="134"/>
      <c r="K44" s="134"/>
      <c r="L44" s="134"/>
      <c r="M44" s="134"/>
      <c r="N44" s="144"/>
      <c r="O44" s="137"/>
      <c r="P44" s="138"/>
      <c r="Q44" s="139"/>
    </row>
    <row r="45" spans="1:52" x14ac:dyDescent="0.35">
      <c r="A45" s="132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71"/>
      <c r="Q45" s="139"/>
    </row>
  </sheetData>
  <mergeCells count="133">
    <mergeCell ref="AV34:AZ34"/>
    <mergeCell ref="B45:O45"/>
    <mergeCell ref="AA34:AG34"/>
    <mergeCell ref="AI34:AN34"/>
    <mergeCell ref="N20:N21"/>
    <mergeCell ref="O20:O21"/>
    <mergeCell ref="P20:P21"/>
    <mergeCell ref="Q20:Q21"/>
    <mergeCell ref="H20:H21"/>
    <mergeCell ref="I20:I21"/>
    <mergeCell ref="J20:J21"/>
    <mergeCell ref="K20:K21"/>
    <mergeCell ref="L20:L21"/>
    <mergeCell ref="M20:M21"/>
    <mergeCell ref="L23:L24"/>
    <mergeCell ref="M23:M24"/>
    <mergeCell ref="N23:N24"/>
    <mergeCell ref="O23:O24"/>
    <mergeCell ref="P23:P24"/>
    <mergeCell ref="Q23:Q24"/>
    <mergeCell ref="J25:J27"/>
    <mergeCell ref="K25:K27"/>
    <mergeCell ref="L25:L27"/>
    <mergeCell ref="M25:M27"/>
    <mergeCell ref="A20:A21"/>
    <mergeCell ref="B20:B21"/>
    <mergeCell ref="C20:C21"/>
    <mergeCell ref="D20:D21"/>
    <mergeCell ref="E20:E21"/>
    <mergeCell ref="F20:F21"/>
    <mergeCell ref="G20:G21"/>
    <mergeCell ref="A18:A19"/>
    <mergeCell ref="B18:B19"/>
    <mergeCell ref="C18:C19"/>
    <mergeCell ref="D18:D19"/>
    <mergeCell ref="E18:E19"/>
    <mergeCell ref="F18:F19"/>
    <mergeCell ref="G18:G19"/>
    <mergeCell ref="N18:N19"/>
    <mergeCell ref="O18:O19"/>
    <mergeCell ref="P18:P19"/>
    <mergeCell ref="Q18:Q19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H18:H19"/>
    <mergeCell ref="I18:I19"/>
    <mergeCell ref="L16:L17"/>
    <mergeCell ref="M16:M17"/>
    <mergeCell ref="J18:J19"/>
    <mergeCell ref="K18:K19"/>
    <mergeCell ref="L18:L19"/>
    <mergeCell ref="M18:M19"/>
    <mergeCell ref="P8:P15"/>
    <mergeCell ref="Q8:Q15"/>
    <mergeCell ref="J8:J15"/>
    <mergeCell ref="K8:K15"/>
    <mergeCell ref="L8:L15"/>
    <mergeCell ref="M8:M15"/>
    <mergeCell ref="N8:N15"/>
    <mergeCell ref="O8:O15"/>
    <mergeCell ref="N16:N17"/>
    <mergeCell ref="O16:O17"/>
    <mergeCell ref="P16:P17"/>
    <mergeCell ref="Q16:Q17"/>
    <mergeCell ref="J16:J17"/>
    <mergeCell ref="K16:K17"/>
    <mergeCell ref="AW5:AZ5"/>
    <mergeCell ref="A8:A15"/>
    <mergeCell ref="B8:B15"/>
    <mergeCell ref="C8:C15"/>
    <mergeCell ref="D8:D15"/>
    <mergeCell ref="E8:E15"/>
    <mergeCell ref="F8:F15"/>
    <mergeCell ref="G8:G15"/>
    <mergeCell ref="H8:H15"/>
    <mergeCell ref="I8:I15"/>
    <mergeCell ref="AI5:AO5"/>
    <mergeCell ref="AP5:AP6"/>
    <mergeCell ref="AQ5:AQ6"/>
    <mergeCell ref="AR5:AR6"/>
    <mergeCell ref="AS5:AS6"/>
    <mergeCell ref="AV5:AV6"/>
    <mergeCell ref="S5:S6"/>
    <mergeCell ref="T5:W5"/>
    <mergeCell ref="X5:X6"/>
    <mergeCell ref="Y5:Y6"/>
    <mergeCell ref="Z5:Z6"/>
    <mergeCell ref="AA5:AH5"/>
    <mergeCell ref="H5:H6"/>
    <mergeCell ref="I5:J5"/>
    <mergeCell ref="R5:R6"/>
    <mergeCell ref="A1:Q1"/>
    <mergeCell ref="A2:Q2"/>
    <mergeCell ref="A3:Q3"/>
    <mergeCell ref="A5:A6"/>
    <mergeCell ref="B5:B6"/>
    <mergeCell ref="C5:C6"/>
    <mergeCell ref="D5:D6"/>
    <mergeCell ref="E5:E6"/>
    <mergeCell ref="F5:F6"/>
    <mergeCell ref="G5:G6"/>
    <mergeCell ref="K5:M5"/>
    <mergeCell ref="N5:O5"/>
    <mergeCell ref="P5:Q5"/>
    <mergeCell ref="A23:A24"/>
    <mergeCell ref="B23:B24"/>
    <mergeCell ref="C23:C24"/>
    <mergeCell ref="F23:F24"/>
    <mergeCell ref="G23:G24"/>
    <mergeCell ref="H23:H24"/>
    <mergeCell ref="I23:I24"/>
    <mergeCell ref="J23:J24"/>
    <mergeCell ref="K23:K24"/>
    <mergeCell ref="N25:N27"/>
    <mergeCell ref="O25:O27"/>
    <mergeCell ref="P25:P27"/>
    <mergeCell ref="Q25:Q27"/>
    <mergeCell ref="A25:A27"/>
    <mergeCell ref="B25:B27"/>
    <mergeCell ref="C25:C27"/>
    <mergeCell ref="D25:D27"/>
    <mergeCell ref="E25:E27"/>
    <mergeCell ref="F25:F27"/>
    <mergeCell ref="G25:G27"/>
    <mergeCell ref="H25:H27"/>
    <mergeCell ref="I25:I27"/>
  </mergeCells>
  <printOptions horizontalCentered="1"/>
  <pageMargins left="0.7" right="0.7" top="0.75" bottom="0.75" header="0.3" footer="0.3"/>
  <pageSetup paperSize="8" scale="22" orientation="landscape" horizontalDpi="4294967293" verticalDpi="300" r:id="rId1"/>
  <colBreaks count="2" manualBreakCount="2">
    <brk id="17" max="27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Z33"/>
  <sheetViews>
    <sheetView view="pageBreakPreview" topLeftCell="I8" zoomScale="95" zoomScaleNormal="80" zoomScaleSheetLayoutView="95" workbookViewId="0">
      <selection activeCell="Q8" sqref="Q8:Q15"/>
    </sheetView>
  </sheetViews>
  <sheetFormatPr defaultColWidth="9" defaultRowHeight="15" x14ac:dyDescent="0.25"/>
  <cols>
    <col min="1" max="1" width="3.85546875" customWidth="1"/>
    <col min="2" max="2" width="22.140625" customWidth="1"/>
    <col min="3" max="3" width="16.140625" customWidth="1"/>
    <col min="4" max="4" width="22.140625" customWidth="1"/>
    <col min="5" max="5" width="20.7109375" customWidth="1"/>
    <col min="6" max="6" width="23.85546875" customWidth="1"/>
    <col min="7" max="7" width="18.140625" customWidth="1"/>
    <col min="8" max="8" width="17.5703125" customWidth="1"/>
    <col min="9" max="9" width="14.5703125" customWidth="1"/>
    <col min="10" max="10" width="19" customWidth="1"/>
    <col min="11" max="11" width="19.140625" customWidth="1"/>
    <col min="12" max="12" width="14.85546875" customWidth="1"/>
    <col min="13" max="13" width="23.140625" customWidth="1"/>
    <col min="14" max="14" width="24.140625" customWidth="1"/>
    <col min="15" max="15" width="16" customWidth="1"/>
    <col min="16" max="16" width="25.7109375" customWidth="1"/>
    <col min="17" max="17" width="16" customWidth="1"/>
    <col min="18" max="18" width="20" customWidth="1"/>
    <col min="19" max="19" width="26.28515625" customWidth="1"/>
    <col min="20" max="20" width="28" customWidth="1"/>
    <col min="21" max="21" width="19.28515625" customWidth="1"/>
    <col min="22" max="22" width="12.5703125" customWidth="1"/>
    <col min="23" max="23" width="21.5703125" customWidth="1"/>
    <col min="24" max="24" width="17.140625" customWidth="1"/>
    <col min="25" max="26" width="19.140625" customWidth="1"/>
    <col min="27" max="40" width="15.28515625" customWidth="1"/>
    <col min="41" max="41" width="16.7109375" customWidth="1"/>
    <col min="42" max="42" width="15.5703125" customWidth="1"/>
    <col min="43" max="43" width="20.7109375" customWidth="1"/>
    <col min="44" max="44" width="19.7109375" customWidth="1"/>
    <col min="45" max="45" width="16.7109375" customWidth="1"/>
    <col min="46" max="46" width="19.5703125" customWidth="1"/>
    <col min="47" max="47" width="18.140625" customWidth="1"/>
    <col min="48" max="48" width="17" customWidth="1"/>
    <col min="49" max="49" width="27.5703125" customWidth="1"/>
    <col min="50" max="50" width="23.42578125" customWidth="1"/>
    <col min="51" max="52" width="17.28515625" customWidth="1"/>
  </cols>
  <sheetData>
    <row r="1" spans="1:52" ht="21" x14ac:dyDescent="0.3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</row>
    <row r="2" spans="1:52" ht="21" x14ac:dyDescent="0.35">
      <c r="A2" s="171" t="s">
        <v>58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</row>
    <row r="3" spans="1:52" ht="21" x14ac:dyDescent="0.35">
      <c r="A3" s="171" t="s">
        <v>57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</row>
    <row r="5" spans="1:52" s="1" customFormat="1" ht="57.6" customHeight="1" x14ac:dyDescent="0.25">
      <c r="A5" s="186" t="s">
        <v>1</v>
      </c>
      <c r="B5" s="186" t="s">
        <v>2</v>
      </c>
      <c r="C5" s="186" t="s">
        <v>3</v>
      </c>
      <c r="D5" s="186" t="s">
        <v>4</v>
      </c>
      <c r="E5" s="193" t="s">
        <v>5</v>
      </c>
      <c r="F5" s="186" t="s">
        <v>6</v>
      </c>
      <c r="G5" s="186" t="s">
        <v>7</v>
      </c>
      <c r="H5" s="186" t="s">
        <v>8</v>
      </c>
      <c r="I5" s="186" t="s">
        <v>9</v>
      </c>
      <c r="J5" s="186"/>
      <c r="K5" s="186" t="s">
        <v>10</v>
      </c>
      <c r="L5" s="186"/>
      <c r="M5" s="186"/>
      <c r="N5" s="186" t="s">
        <v>11</v>
      </c>
      <c r="O5" s="186"/>
      <c r="P5" s="186" t="s">
        <v>12</v>
      </c>
      <c r="Q5" s="186"/>
      <c r="R5" s="186" t="s">
        <v>13</v>
      </c>
      <c r="S5" s="186" t="s">
        <v>14</v>
      </c>
      <c r="T5" s="186" t="s">
        <v>15</v>
      </c>
      <c r="U5" s="186"/>
      <c r="V5" s="186"/>
      <c r="W5" s="186"/>
      <c r="X5" s="188" t="s">
        <v>16</v>
      </c>
      <c r="Y5" s="188" t="s">
        <v>17</v>
      </c>
      <c r="Z5" s="186" t="s">
        <v>18</v>
      </c>
      <c r="AA5" s="186" t="s">
        <v>19</v>
      </c>
      <c r="AB5" s="186"/>
      <c r="AC5" s="186"/>
      <c r="AD5" s="186"/>
      <c r="AE5" s="186"/>
      <c r="AF5" s="186"/>
      <c r="AG5" s="186"/>
      <c r="AH5" s="186"/>
      <c r="AI5" s="186" t="s">
        <v>20</v>
      </c>
      <c r="AJ5" s="186"/>
      <c r="AK5" s="186"/>
      <c r="AL5" s="186"/>
      <c r="AM5" s="186"/>
      <c r="AN5" s="186"/>
      <c r="AO5" s="186"/>
      <c r="AP5" s="186" t="s">
        <v>21</v>
      </c>
      <c r="AQ5" s="188" t="s">
        <v>22</v>
      </c>
      <c r="AR5" s="186" t="s">
        <v>23</v>
      </c>
      <c r="AS5" s="184" t="s">
        <v>24</v>
      </c>
      <c r="AT5" s="21" t="s">
        <v>25</v>
      </c>
      <c r="AU5" s="21" t="s">
        <v>26</v>
      </c>
      <c r="AV5" s="185" t="s">
        <v>27</v>
      </c>
      <c r="AW5" s="186" t="s">
        <v>28</v>
      </c>
      <c r="AX5" s="186"/>
      <c r="AY5" s="186"/>
      <c r="AZ5" s="186"/>
    </row>
    <row r="6" spans="1:52" s="1" customFormat="1" ht="30" x14ac:dyDescent="0.25">
      <c r="A6" s="186"/>
      <c r="B6" s="186"/>
      <c r="C6" s="186"/>
      <c r="D6" s="186"/>
      <c r="E6" s="193"/>
      <c r="F6" s="186"/>
      <c r="G6" s="186"/>
      <c r="H6" s="186"/>
      <c r="I6" s="21" t="s">
        <v>29</v>
      </c>
      <c r="J6" s="21" t="s">
        <v>30</v>
      </c>
      <c r="K6" s="21" t="s">
        <v>29</v>
      </c>
      <c r="L6" s="21" t="s">
        <v>30</v>
      </c>
      <c r="M6" s="21" t="s">
        <v>31</v>
      </c>
      <c r="N6" s="21" t="s">
        <v>15</v>
      </c>
      <c r="O6" s="21" t="s">
        <v>32</v>
      </c>
      <c r="P6" s="21" t="s">
        <v>15</v>
      </c>
      <c r="Q6" s="21" t="s">
        <v>32</v>
      </c>
      <c r="R6" s="186"/>
      <c r="S6" s="186"/>
      <c r="T6" s="21" t="s">
        <v>33</v>
      </c>
      <c r="U6" s="21" t="s">
        <v>34</v>
      </c>
      <c r="V6" s="21" t="s">
        <v>35</v>
      </c>
      <c r="W6" s="21" t="s">
        <v>36</v>
      </c>
      <c r="X6" s="188"/>
      <c r="Y6" s="188"/>
      <c r="Z6" s="186"/>
      <c r="AA6" s="21" t="s">
        <v>37</v>
      </c>
      <c r="AB6" s="21" t="s">
        <v>38</v>
      </c>
      <c r="AC6" s="21" t="s">
        <v>39</v>
      </c>
      <c r="AD6" s="21" t="s">
        <v>40</v>
      </c>
      <c r="AE6" s="21" t="s">
        <v>41</v>
      </c>
      <c r="AF6" s="21" t="s">
        <v>42</v>
      </c>
      <c r="AG6" s="21" t="s">
        <v>43</v>
      </c>
      <c r="AH6" s="21" t="s">
        <v>44</v>
      </c>
      <c r="AI6" s="21" t="s">
        <v>37</v>
      </c>
      <c r="AJ6" s="21" t="s">
        <v>38</v>
      </c>
      <c r="AK6" s="21" t="s">
        <v>39</v>
      </c>
      <c r="AL6" s="21" t="s">
        <v>42</v>
      </c>
      <c r="AM6" s="21" t="s">
        <v>43</v>
      </c>
      <c r="AN6" s="21" t="s">
        <v>41</v>
      </c>
      <c r="AO6" s="21" t="s">
        <v>44</v>
      </c>
      <c r="AP6" s="186"/>
      <c r="AQ6" s="188"/>
      <c r="AR6" s="186"/>
      <c r="AS6" s="184"/>
      <c r="AT6" s="21" t="s">
        <v>45</v>
      </c>
      <c r="AU6" s="21" t="s">
        <v>46</v>
      </c>
      <c r="AV6" s="185"/>
      <c r="AW6" s="21" t="s">
        <v>47</v>
      </c>
      <c r="AX6" s="21" t="s">
        <v>30</v>
      </c>
      <c r="AY6" s="21" t="s">
        <v>31</v>
      </c>
      <c r="AZ6" s="21" t="s">
        <v>48</v>
      </c>
    </row>
    <row r="7" spans="1:52" s="2" customFormat="1" ht="30" x14ac:dyDescent="0.25">
      <c r="A7" s="42">
        <v>1</v>
      </c>
      <c r="B7" s="42">
        <v>2</v>
      </c>
      <c r="C7" s="42">
        <v>3</v>
      </c>
      <c r="D7" s="42">
        <v>4</v>
      </c>
      <c r="E7" s="43" t="s">
        <v>49</v>
      </c>
      <c r="F7" s="42">
        <v>5</v>
      </c>
      <c r="G7" s="42">
        <v>6</v>
      </c>
      <c r="H7" s="42">
        <v>7</v>
      </c>
      <c r="I7" s="42">
        <v>8</v>
      </c>
      <c r="J7" s="42">
        <v>9</v>
      </c>
      <c r="K7" s="42">
        <v>10</v>
      </c>
      <c r="L7" s="42">
        <v>11</v>
      </c>
      <c r="M7" s="42">
        <v>12</v>
      </c>
      <c r="N7" s="42">
        <v>13</v>
      </c>
      <c r="O7" s="42">
        <v>14</v>
      </c>
      <c r="P7" s="42">
        <v>15</v>
      </c>
      <c r="Q7" s="42">
        <v>16</v>
      </c>
      <c r="R7" s="42">
        <v>17</v>
      </c>
      <c r="S7" s="42">
        <v>18</v>
      </c>
      <c r="T7" s="42">
        <v>19</v>
      </c>
      <c r="U7" s="42">
        <v>20</v>
      </c>
      <c r="V7" s="42">
        <v>21</v>
      </c>
      <c r="W7" s="42">
        <v>22</v>
      </c>
      <c r="X7" s="44">
        <v>23</v>
      </c>
      <c r="Y7" s="44">
        <v>24</v>
      </c>
      <c r="Z7" s="21" t="s">
        <v>50</v>
      </c>
      <c r="AA7" s="42">
        <v>26</v>
      </c>
      <c r="AB7" s="42">
        <v>27</v>
      </c>
      <c r="AC7" s="42">
        <v>28</v>
      </c>
      <c r="AD7" s="42">
        <v>29</v>
      </c>
      <c r="AE7" s="42">
        <v>30</v>
      </c>
      <c r="AF7" s="42">
        <v>31</v>
      </c>
      <c r="AG7" s="42">
        <v>32</v>
      </c>
      <c r="AH7" s="21" t="s">
        <v>51</v>
      </c>
      <c r="AI7" s="42">
        <v>34</v>
      </c>
      <c r="AJ7" s="42">
        <v>35</v>
      </c>
      <c r="AK7" s="42">
        <v>36</v>
      </c>
      <c r="AL7" s="42">
        <v>37</v>
      </c>
      <c r="AM7" s="42">
        <v>38</v>
      </c>
      <c r="AN7" s="42">
        <v>39</v>
      </c>
      <c r="AO7" s="21" t="s">
        <v>52</v>
      </c>
      <c r="AP7" s="21" t="s">
        <v>53</v>
      </c>
      <c r="AQ7" s="20" t="s">
        <v>54</v>
      </c>
      <c r="AR7" s="21" t="s">
        <v>55</v>
      </c>
      <c r="AS7" s="19" t="s">
        <v>56</v>
      </c>
      <c r="AT7" s="42">
        <v>45</v>
      </c>
      <c r="AU7" s="42">
        <v>46</v>
      </c>
      <c r="AV7" s="45">
        <v>47</v>
      </c>
      <c r="AW7" s="42">
        <v>48</v>
      </c>
      <c r="AX7" s="42">
        <v>49</v>
      </c>
      <c r="AY7" s="42">
        <v>50</v>
      </c>
      <c r="AZ7" s="42">
        <v>51</v>
      </c>
    </row>
    <row r="8" spans="1:52" ht="45" customHeight="1" x14ac:dyDescent="0.25">
      <c r="A8" s="177">
        <v>1</v>
      </c>
      <c r="B8" s="177"/>
      <c r="C8" s="177" t="s">
        <v>59</v>
      </c>
      <c r="D8" s="177" t="s">
        <v>60</v>
      </c>
      <c r="E8" s="178" t="s">
        <v>61</v>
      </c>
      <c r="F8" s="177" t="s">
        <v>62</v>
      </c>
      <c r="G8" s="169">
        <v>43637</v>
      </c>
      <c r="H8" s="177" t="s">
        <v>63</v>
      </c>
      <c r="I8" s="177" t="s">
        <v>64</v>
      </c>
      <c r="J8" s="177" t="s">
        <v>65</v>
      </c>
      <c r="K8" s="177" t="s">
        <v>66</v>
      </c>
      <c r="L8" s="177" t="s">
        <v>67</v>
      </c>
      <c r="M8" s="177" t="s">
        <v>68</v>
      </c>
      <c r="N8" s="177" t="s">
        <v>69</v>
      </c>
      <c r="O8" s="179">
        <v>43651</v>
      </c>
      <c r="P8" s="176" t="s">
        <v>70</v>
      </c>
      <c r="Q8" s="169">
        <v>43662</v>
      </c>
      <c r="R8" s="18" t="s">
        <v>71</v>
      </c>
      <c r="S8" s="18" t="s">
        <v>72</v>
      </c>
      <c r="T8" s="46"/>
      <c r="U8" s="46"/>
      <c r="V8" s="47"/>
      <c r="W8" s="8"/>
      <c r="X8" s="12">
        <v>4</v>
      </c>
      <c r="Y8" s="13">
        <v>3365000</v>
      </c>
      <c r="Z8" s="5">
        <f t="shared" ref="Z8:Z17" si="0">Y8*X8</f>
        <v>13460000</v>
      </c>
      <c r="AA8" s="47"/>
      <c r="AB8" s="47"/>
      <c r="AC8" s="47"/>
      <c r="AD8" s="47"/>
      <c r="AE8" s="47"/>
      <c r="AF8" s="47"/>
      <c r="AG8" s="47"/>
      <c r="AH8" s="47"/>
      <c r="AI8" s="191"/>
      <c r="AJ8" s="191"/>
      <c r="AK8" s="191"/>
      <c r="AL8" s="190"/>
      <c r="AM8" s="190"/>
      <c r="AN8" s="190"/>
      <c r="AO8" s="191"/>
      <c r="AP8" s="187"/>
      <c r="AQ8" s="189"/>
      <c r="AR8" s="47"/>
      <c r="AS8" s="48"/>
      <c r="AT8" s="47"/>
      <c r="AU8" s="47"/>
      <c r="AV8" s="16" t="s">
        <v>87</v>
      </c>
      <c r="AW8" s="6"/>
      <c r="AX8" s="7"/>
      <c r="AY8" s="8"/>
      <c r="AZ8" s="17"/>
    </row>
    <row r="9" spans="1:52" ht="57" customHeight="1" x14ac:dyDescent="0.25">
      <c r="A9" s="177"/>
      <c r="B9" s="177"/>
      <c r="C9" s="177"/>
      <c r="D9" s="177"/>
      <c r="E9" s="178"/>
      <c r="F9" s="177"/>
      <c r="G9" s="169"/>
      <c r="H9" s="177"/>
      <c r="I9" s="177"/>
      <c r="J9" s="177"/>
      <c r="K9" s="177"/>
      <c r="L9" s="177"/>
      <c r="M9" s="177"/>
      <c r="N9" s="177"/>
      <c r="O9" s="179"/>
      <c r="P9" s="176"/>
      <c r="Q9" s="169"/>
      <c r="R9" s="52" t="s">
        <v>73</v>
      </c>
      <c r="S9" s="18" t="s">
        <v>74</v>
      </c>
      <c r="T9" s="46"/>
      <c r="U9" s="46"/>
      <c r="V9" s="47"/>
      <c r="W9" s="8"/>
      <c r="X9" s="12">
        <v>3</v>
      </c>
      <c r="Y9" s="13">
        <v>4300000</v>
      </c>
      <c r="Z9" s="5">
        <f t="shared" si="0"/>
        <v>12900000</v>
      </c>
      <c r="AA9" s="47"/>
      <c r="AB9" s="47"/>
      <c r="AC9" s="47"/>
      <c r="AD9" s="47"/>
      <c r="AE9" s="47"/>
      <c r="AF9" s="47"/>
      <c r="AG9" s="47"/>
      <c r="AH9" s="47"/>
      <c r="AI9" s="191"/>
      <c r="AJ9" s="191"/>
      <c r="AK9" s="191"/>
      <c r="AL9" s="190"/>
      <c r="AM9" s="190"/>
      <c r="AN9" s="190"/>
      <c r="AO9" s="191"/>
      <c r="AP9" s="187"/>
      <c r="AQ9" s="189"/>
      <c r="AR9" s="49"/>
      <c r="AS9" s="48"/>
      <c r="AT9" s="47"/>
      <c r="AU9" s="47"/>
      <c r="AV9" s="16" t="s">
        <v>87</v>
      </c>
      <c r="AW9" s="9"/>
      <c r="AX9" s="10"/>
      <c r="AY9" s="8"/>
      <c r="AZ9" s="17"/>
    </row>
    <row r="10" spans="1:52" ht="54.75" customHeight="1" x14ac:dyDescent="0.25">
      <c r="A10" s="177"/>
      <c r="B10" s="177"/>
      <c r="C10" s="177"/>
      <c r="D10" s="177"/>
      <c r="E10" s="178"/>
      <c r="F10" s="177"/>
      <c r="G10" s="169"/>
      <c r="H10" s="177"/>
      <c r="I10" s="177"/>
      <c r="J10" s="177"/>
      <c r="K10" s="177"/>
      <c r="L10" s="177"/>
      <c r="M10" s="177"/>
      <c r="N10" s="177"/>
      <c r="O10" s="179"/>
      <c r="P10" s="176"/>
      <c r="Q10" s="169"/>
      <c r="R10" s="18" t="s">
        <v>75</v>
      </c>
      <c r="S10" s="18" t="s">
        <v>76</v>
      </c>
      <c r="T10" s="46"/>
      <c r="U10" s="46"/>
      <c r="V10" s="47"/>
      <c r="W10" s="8"/>
      <c r="X10" s="12">
        <v>3</v>
      </c>
      <c r="Y10" s="13">
        <v>1400000</v>
      </c>
      <c r="Z10" s="5">
        <f t="shared" si="0"/>
        <v>4200000</v>
      </c>
      <c r="AA10" s="47"/>
      <c r="AB10" s="47"/>
      <c r="AC10" s="47"/>
      <c r="AD10" s="47"/>
      <c r="AE10" s="47"/>
      <c r="AF10" s="47"/>
      <c r="AG10" s="47"/>
      <c r="AH10" s="47"/>
      <c r="AI10" s="191"/>
      <c r="AJ10" s="191"/>
      <c r="AK10" s="191"/>
      <c r="AL10" s="190"/>
      <c r="AM10" s="190"/>
      <c r="AN10" s="190"/>
      <c r="AO10" s="191"/>
      <c r="AP10" s="187"/>
      <c r="AQ10" s="189"/>
      <c r="AR10" s="50"/>
      <c r="AS10" s="48"/>
      <c r="AT10" s="47"/>
      <c r="AU10" s="47"/>
      <c r="AV10" s="16" t="s">
        <v>87</v>
      </c>
      <c r="AW10" s="9"/>
      <c r="AX10" s="10"/>
      <c r="AY10" s="8"/>
      <c r="AZ10" s="17"/>
    </row>
    <row r="11" spans="1:52" ht="54.75" customHeight="1" x14ac:dyDescent="0.25">
      <c r="A11" s="177"/>
      <c r="B11" s="177"/>
      <c r="C11" s="177"/>
      <c r="D11" s="177"/>
      <c r="E11" s="178"/>
      <c r="F11" s="177"/>
      <c r="G11" s="169"/>
      <c r="H11" s="177"/>
      <c r="I11" s="177"/>
      <c r="J11" s="177"/>
      <c r="K11" s="177"/>
      <c r="L11" s="177"/>
      <c r="M11" s="177"/>
      <c r="N11" s="177"/>
      <c r="O11" s="179"/>
      <c r="P11" s="176"/>
      <c r="Q11" s="169"/>
      <c r="R11" s="18" t="s">
        <v>77</v>
      </c>
      <c r="S11" s="18" t="s">
        <v>78</v>
      </c>
      <c r="T11" s="46"/>
      <c r="U11" s="46"/>
      <c r="V11" s="47"/>
      <c r="W11" s="8"/>
      <c r="X11" s="12">
        <v>3</v>
      </c>
      <c r="Y11" s="13">
        <v>3300000</v>
      </c>
      <c r="Z11" s="5">
        <f t="shared" si="0"/>
        <v>9900000</v>
      </c>
      <c r="AA11" s="47"/>
      <c r="AB11" s="47"/>
      <c r="AC11" s="47"/>
      <c r="AD11" s="47"/>
      <c r="AE11" s="47"/>
      <c r="AF11" s="47"/>
      <c r="AG11" s="47"/>
      <c r="AH11" s="47"/>
      <c r="AI11" s="191"/>
      <c r="AJ11" s="191"/>
      <c r="AK11" s="191"/>
      <c r="AL11" s="190"/>
      <c r="AM11" s="190"/>
      <c r="AN11" s="190"/>
      <c r="AO11" s="191"/>
      <c r="AP11" s="187"/>
      <c r="AQ11" s="189"/>
      <c r="AR11" s="50"/>
      <c r="AS11" s="48"/>
      <c r="AT11" s="47"/>
      <c r="AU11" s="47"/>
      <c r="AV11" s="16" t="s">
        <v>87</v>
      </c>
      <c r="AW11" s="9"/>
      <c r="AX11" s="10"/>
      <c r="AY11" s="8"/>
      <c r="AZ11" s="17"/>
    </row>
    <row r="12" spans="1:52" ht="54.75" customHeight="1" x14ac:dyDescent="0.25">
      <c r="A12" s="177"/>
      <c r="B12" s="177"/>
      <c r="C12" s="177"/>
      <c r="D12" s="177"/>
      <c r="E12" s="178"/>
      <c r="F12" s="177"/>
      <c r="G12" s="169"/>
      <c r="H12" s="177"/>
      <c r="I12" s="177"/>
      <c r="J12" s="177"/>
      <c r="K12" s="177"/>
      <c r="L12" s="177"/>
      <c r="M12" s="177"/>
      <c r="N12" s="177"/>
      <c r="O12" s="179"/>
      <c r="P12" s="176"/>
      <c r="Q12" s="169"/>
      <c r="R12" s="18" t="s">
        <v>79</v>
      </c>
      <c r="S12" s="18" t="s">
        <v>80</v>
      </c>
      <c r="T12" s="46"/>
      <c r="U12" s="46"/>
      <c r="V12" s="47"/>
      <c r="W12" s="8"/>
      <c r="X12" s="12">
        <v>3</v>
      </c>
      <c r="Y12" s="13">
        <v>1600000</v>
      </c>
      <c r="Z12" s="5">
        <f t="shared" si="0"/>
        <v>4800000</v>
      </c>
      <c r="AA12" s="47"/>
      <c r="AB12" s="47"/>
      <c r="AC12" s="47"/>
      <c r="AD12" s="47"/>
      <c r="AE12" s="47"/>
      <c r="AF12" s="47"/>
      <c r="AG12" s="47"/>
      <c r="AH12" s="47"/>
      <c r="AI12" s="191"/>
      <c r="AJ12" s="191"/>
      <c r="AK12" s="191"/>
      <c r="AL12" s="190"/>
      <c r="AM12" s="190"/>
      <c r="AN12" s="190"/>
      <c r="AO12" s="191"/>
      <c r="AP12" s="187"/>
      <c r="AQ12" s="189"/>
      <c r="AR12" s="50"/>
      <c r="AS12" s="48"/>
      <c r="AT12" s="47"/>
      <c r="AU12" s="47"/>
      <c r="AV12" s="16" t="s">
        <v>87</v>
      </c>
      <c r="AW12" s="9"/>
      <c r="AX12" s="10"/>
      <c r="AY12" s="8"/>
      <c r="AZ12" s="17"/>
    </row>
    <row r="13" spans="1:52" ht="54.75" customHeight="1" x14ac:dyDescent="0.25">
      <c r="A13" s="177"/>
      <c r="B13" s="177"/>
      <c r="C13" s="177"/>
      <c r="D13" s="177"/>
      <c r="E13" s="178"/>
      <c r="F13" s="177"/>
      <c r="G13" s="169"/>
      <c r="H13" s="177"/>
      <c r="I13" s="177"/>
      <c r="J13" s="177"/>
      <c r="K13" s="177"/>
      <c r="L13" s="177"/>
      <c r="M13" s="177"/>
      <c r="N13" s="177"/>
      <c r="O13" s="179"/>
      <c r="P13" s="176"/>
      <c r="Q13" s="169"/>
      <c r="R13" s="18" t="s">
        <v>81</v>
      </c>
      <c r="S13" s="18" t="s">
        <v>82</v>
      </c>
      <c r="T13" s="46"/>
      <c r="U13" s="46"/>
      <c r="V13" s="47"/>
      <c r="W13" s="8"/>
      <c r="X13" s="12">
        <v>2</v>
      </c>
      <c r="Y13" s="13">
        <v>2250000</v>
      </c>
      <c r="Z13" s="5">
        <f t="shared" si="0"/>
        <v>4500000</v>
      </c>
      <c r="AA13" s="47"/>
      <c r="AB13" s="47"/>
      <c r="AC13" s="47"/>
      <c r="AD13" s="47"/>
      <c r="AE13" s="47"/>
      <c r="AF13" s="47"/>
      <c r="AG13" s="47"/>
      <c r="AH13" s="47"/>
      <c r="AI13" s="191"/>
      <c r="AJ13" s="191"/>
      <c r="AK13" s="191"/>
      <c r="AL13" s="190"/>
      <c r="AM13" s="190"/>
      <c r="AN13" s="190"/>
      <c r="AO13" s="191"/>
      <c r="AP13" s="187"/>
      <c r="AQ13" s="189"/>
      <c r="AR13" s="50"/>
      <c r="AS13" s="48"/>
      <c r="AT13" s="47"/>
      <c r="AU13" s="47"/>
      <c r="AV13" s="16" t="s">
        <v>87</v>
      </c>
      <c r="AW13" s="9"/>
      <c r="AX13" s="10"/>
      <c r="AY13" s="8"/>
      <c r="AZ13" s="17"/>
    </row>
    <row r="14" spans="1:52" ht="54.75" customHeight="1" x14ac:dyDescent="0.25">
      <c r="A14" s="177"/>
      <c r="B14" s="177"/>
      <c r="C14" s="177"/>
      <c r="D14" s="177"/>
      <c r="E14" s="178"/>
      <c r="F14" s="177"/>
      <c r="G14" s="169"/>
      <c r="H14" s="177"/>
      <c r="I14" s="177"/>
      <c r="J14" s="177"/>
      <c r="K14" s="177"/>
      <c r="L14" s="177"/>
      <c r="M14" s="177"/>
      <c r="N14" s="177"/>
      <c r="O14" s="179"/>
      <c r="P14" s="176"/>
      <c r="Q14" s="169"/>
      <c r="R14" s="18" t="s">
        <v>83</v>
      </c>
      <c r="S14" s="18" t="s">
        <v>84</v>
      </c>
      <c r="T14" s="46"/>
      <c r="U14" s="46"/>
      <c r="V14" s="47"/>
      <c r="W14" s="8"/>
      <c r="X14" s="12">
        <v>6</v>
      </c>
      <c r="Y14" s="13">
        <v>480000</v>
      </c>
      <c r="Z14" s="5">
        <f t="shared" si="0"/>
        <v>2880000</v>
      </c>
      <c r="AA14" s="47"/>
      <c r="AB14" s="47"/>
      <c r="AC14" s="47"/>
      <c r="AD14" s="47"/>
      <c r="AE14" s="47"/>
      <c r="AF14" s="47"/>
      <c r="AG14" s="47"/>
      <c r="AH14" s="47"/>
      <c r="AI14" s="191"/>
      <c r="AJ14" s="191"/>
      <c r="AK14" s="191"/>
      <c r="AL14" s="190"/>
      <c r="AM14" s="190"/>
      <c r="AN14" s="190"/>
      <c r="AO14" s="191"/>
      <c r="AP14" s="187"/>
      <c r="AQ14" s="189"/>
      <c r="AR14" s="50"/>
      <c r="AS14" s="48"/>
      <c r="AT14" s="47"/>
      <c r="AU14" s="47"/>
      <c r="AV14" s="16" t="s">
        <v>87</v>
      </c>
      <c r="AW14" s="9"/>
      <c r="AX14" s="10"/>
      <c r="AY14" s="8"/>
      <c r="AZ14" s="17"/>
    </row>
    <row r="15" spans="1:52" ht="30" x14ac:dyDescent="0.25">
      <c r="A15" s="177"/>
      <c r="B15" s="177"/>
      <c r="C15" s="177"/>
      <c r="D15" s="177"/>
      <c r="E15" s="178"/>
      <c r="F15" s="177"/>
      <c r="G15" s="169"/>
      <c r="H15" s="177"/>
      <c r="I15" s="177"/>
      <c r="J15" s="177"/>
      <c r="K15" s="177"/>
      <c r="L15" s="177"/>
      <c r="M15" s="177"/>
      <c r="N15" s="177"/>
      <c r="O15" s="179"/>
      <c r="P15" s="176"/>
      <c r="Q15" s="169"/>
      <c r="R15" s="18" t="s">
        <v>85</v>
      </c>
      <c r="S15" s="18" t="s">
        <v>86</v>
      </c>
      <c r="T15" s="46"/>
      <c r="U15" s="8"/>
      <c r="V15" s="47"/>
      <c r="W15" s="8"/>
      <c r="X15" s="4">
        <v>1</v>
      </c>
      <c r="Y15" s="14">
        <v>16300000</v>
      </c>
      <c r="Z15" s="5">
        <f t="shared" si="0"/>
        <v>16300000</v>
      </c>
      <c r="AA15" s="47"/>
      <c r="AB15" s="47"/>
      <c r="AC15" s="47"/>
      <c r="AD15" s="47"/>
      <c r="AE15" s="47"/>
      <c r="AF15" s="47"/>
      <c r="AG15" s="47"/>
      <c r="AH15" s="47"/>
      <c r="AI15" s="191"/>
      <c r="AJ15" s="191"/>
      <c r="AK15" s="191"/>
      <c r="AL15" s="190"/>
      <c r="AM15" s="190"/>
      <c r="AN15" s="190"/>
      <c r="AO15" s="191"/>
      <c r="AP15" s="187"/>
      <c r="AQ15" s="189"/>
      <c r="AR15" s="47"/>
      <c r="AS15" s="48"/>
      <c r="AT15" s="47"/>
      <c r="AU15" s="47"/>
      <c r="AV15" s="16" t="s">
        <v>87</v>
      </c>
      <c r="AW15" s="9"/>
      <c r="AX15" s="11"/>
      <c r="AY15" s="8"/>
      <c r="AZ15" s="17"/>
    </row>
    <row r="16" spans="1:52" ht="81" customHeight="1" x14ac:dyDescent="0.25">
      <c r="A16" s="177">
        <v>2</v>
      </c>
      <c r="B16" s="177"/>
      <c r="C16" s="177" t="s">
        <v>59</v>
      </c>
      <c r="D16" s="177" t="s">
        <v>88</v>
      </c>
      <c r="E16" s="178" t="s">
        <v>89</v>
      </c>
      <c r="F16" s="177" t="s">
        <v>90</v>
      </c>
      <c r="G16" s="169">
        <v>43698</v>
      </c>
      <c r="H16" s="177" t="s">
        <v>63</v>
      </c>
      <c r="I16" s="177" t="s">
        <v>64</v>
      </c>
      <c r="J16" s="177" t="s">
        <v>65</v>
      </c>
      <c r="K16" s="177" t="s">
        <v>66</v>
      </c>
      <c r="L16" s="177" t="s">
        <v>67</v>
      </c>
      <c r="M16" s="177" t="s">
        <v>68</v>
      </c>
      <c r="N16" s="177" t="s">
        <v>91</v>
      </c>
      <c r="O16" s="179">
        <v>43707</v>
      </c>
      <c r="P16" s="176" t="s">
        <v>116</v>
      </c>
      <c r="Q16" s="169">
        <v>43714</v>
      </c>
      <c r="R16" s="18" t="s">
        <v>92</v>
      </c>
      <c r="S16" s="18" t="s">
        <v>93</v>
      </c>
      <c r="T16" s="46"/>
      <c r="U16" s="8"/>
      <c r="V16" s="47"/>
      <c r="W16" s="8" t="s">
        <v>96</v>
      </c>
      <c r="X16" s="4">
        <v>1</v>
      </c>
      <c r="Y16" s="14">
        <v>5453725</v>
      </c>
      <c r="Z16" s="5">
        <f t="shared" si="0"/>
        <v>5453725</v>
      </c>
      <c r="AA16" s="47"/>
      <c r="AB16" s="47"/>
      <c r="AC16" s="47"/>
      <c r="AD16" s="47"/>
      <c r="AE16" s="47"/>
      <c r="AF16" s="47"/>
      <c r="AG16" s="47"/>
      <c r="AH16" s="47"/>
      <c r="AI16" s="176"/>
      <c r="AJ16" s="169"/>
      <c r="AK16" s="176"/>
      <c r="AL16" s="169"/>
      <c r="AM16" s="176"/>
      <c r="AN16" s="169"/>
      <c r="AO16" s="176"/>
      <c r="AP16" s="169"/>
      <c r="AQ16" s="174"/>
      <c r="AR16" s="169"/>
      <c r="AS16" s="172"/>
      <c r="AT16" s="169"/>
      <c r="AU16" s="169"/>
      <c r="AV16" s="16" t="s">
        <v>87</v>
      </c>
      <c r="AW16" s="9"/>
      <c r="AX16" s="11"/>
      <c r="AY16" s="8"/>
      <c r="AZ16" s="17"/>
    </row>
    <row r="17" spans="1:52" s="3" customFormat="1" ht="30" x14ac:dyDescent="0.25">
      <c r="A17" s="177"/>
      <c r="B17" s="177"/>
      <c r="C17" s="177"/>
      <c r="D17" s="177"/>
      <c r="E17" s="178"/>
      <c r="F17" s="177"/>
      <c r="G17" s="169"/>
      <c r="H17" s="177"/>
      <c r="I17" s="177"/>
      <c r="J17" s="177"/>
      <c r="K17" s="177"/>
      <c r="L17" s="177"/>
      <c r="M17" s="177"/>
      <c r="N17" s="177"/>
      <c r="O17" s="179"/>
      <c r="P17" s="176"/>
      <c r="Q17" s="169"/>
      <c r="R17" s="15" t="s">
        <v>94</v>
      </c>
      <c r="S17" s="15" t="s">
        <v>95</v>
      </c>
      <c r="T17" s="46"/>
      <c r="U17" s="46"/>
      <c r="V17" s="47"/>
      <c r="W17" s="46"/>
      <c r="X17" s="12">
        <v>3</v>
      </c>
      <c r="Y17" s="14">
        <v>9188175</v>
      </c>
      <c r="Z17" s="5">
        <f t="shared" si="0"/>
        <v>27564525</v>
      </c>
      <c r="AA17" s="47"/>
      <c r="AB17" s="47"/>
      <c r="AC17" s="47"/>
      <c r="AD17" s="47"/>
      <c r="AE17" s="47"/>
      <c r="AF17" s="47"/>
      <c r="AG17" s="47"/>
      <c r="AH17" s="47"/>
      <c r="AI17" s="176"/>
      <c r="AJ17" s="169"/>
      <c r="AK17" s="176"/>
      <c r="AL17" s="169"/>
      <c r="AM17" s="176"/>
      <c r="AN17" s="169"/>
      <c r="AO17" s="176"/>
      <c r="AP17" s="169"/>
      <c r="AQ17" s="174"/>
      <c r="AR17" s="169"/>
      <c r="AS17" s="172"/>
      <c r="AT17" s="169"/>
      <c r="AU17" s="169"/>
      <c r="AV17" s="23" t="s">
        <v>87</v>
      </c>
      <c r="AW17" s="24"/>
      <c r="AX17" s="47"/>
      <c r="AY17" s="47"/>
      <c r="AZ17" s="47"/>
    </row>
    <row r="18" spans="1:52" s="3" customFormat="1" ht="45.75" customHeight="1" x14ac:dyDescent="0.25">
      <c r="A18" s="170"/>
      <c r="B18" s="170"/>
      <c r="C18" s="177" t="s">
        <v>59</v>
      </c>
      <c r="D18" s="177" t="s">
        <v>109</v>
      </c>
      <c r="E18" s="178" t="s">
        <v>114</v>
      </c>
      <c r="F18" s="177" t="s">
        <v>102</v>
      </c>
      <c r="G18" s="179">
        <v>43678</v>
      </c>
      <c r="H18" s="177" t="s">
        <v>103</v>
      </c>
      <c r="I18" s="177" t="s">
        <v>104</v>
      </c>
      <c r="J18" s="177" t="s">
        <v>65</v>
      </c>
      <c r="K18" s="177" t="s">
        <v>66</v>
      </c>
      <c r="L18" s="177" t="s">
        <v>67</v>
      </c>
      <c r="M18" s="177" t="s">
        <v>68</v>
      </c>
      <c r="N18" s="177" t="s">
        <v>105</v>
      </c>
      <c r="O18" s="179">
        <v>43718</v>
      </c>
      <c r="P18" s="176" t="s">
        <v>115</v>
      </c>
      <c r="Q18" s="180">
        <v>43732</v>
      </c>
      <c r="R18" s="15" t="s">
        <v>101</v>
      </c>
      <c r="S18" s="15" t="s">
        <v>106</v>
      </c>
      <c r="T18" s="46"/>
      <c r="U18" s="46"/>
      <c r="V18" s="47"/>
      <c r="W18" s="46"/>
      <c r="X18" s="12">
        <v>2</v>
      </c>
      <c r="Y18" s="14">
        <v>24640000</v>
      </c>
      <c r="Z18" s="5">
        <f>Y18*X18</f>
        <v>49280000</v>
      </c>
      <c r="AA18" s="51"/>
      <c r="AB18" s="47"/>
      <c r="AC18" s="47"/>
      <c r="AD18" s="47"/>
      <c r="AE18" s="47"/>
      <c r="AF18" s="47"/>
      <c r="AG18" s="47"/>
      <c r="AH18" s="47"/>
      <c r="AI18" s="170"/>
      <c r="AJ18" s="170"/>
      <c r="AK18" s="170"/>
      <c r="AL18" s="170"/>
      <c r="AM18" s="170"/>
      <c r="AN18" s="170"/>
      <c r="AO18" s="170"/>
      <c r="AP18" s="170"/>
      <c r="AQ18" s="175"/>
      <c r="AR18" s="170"/>
      <c r="AS18" s="173"/>
      <c r="AT18" s="170"/>
      <c r="AU18" s="170"/>
      <c r="AV18" s="23" t="s">
        <v>87</v>
      </c>
      <c r="AW18" s="24"/>
      <c r="AX18" s="47"/>
      <c r="AY18" s="47"/>
      <c r="AZ18" s="47"/>
    </row>
    <row r="19" spans="1:52" s="3" customFormat="1" ht="90" x14ac:dyDescent="0.25">
      <c r="A19" s="170"/>
      <c r="B19" s="170"/>
      <c r="C19" s="177"/>
      <c r="D19" s="177"/>
      <c r="E19" s="178"/>
      <c r="F19" s="177"/>
      <c r="G19" s="179"/>
      <c r="H19" s="177"/>
      <c r="I19" s="177"/>
      <c r="J19" s="177"/>
      <c r="K19" s="177"/>
      <c r="L19" s="177"/>
      <c r="M19" s="177"/>
      <c r="N19" s="177"/>
      <c r="O19" s="179"/>
      <c r="P19" s="176"/>
      <c r="Q19" s="170"/>
      <c r="R19" s="15" t="s">
        <v>107</v>
      </c>
      <c r="S19" s="15" t="s">
        <v>108</v>
      </c>
      <c r="T19" s="46"/>
      <c r="U19" s="46"/>
      <c r="V19" s="47"/>
      <c r="W19" s="46"/>
      <c r="X19" s="12">
        <v>5</v>
      </c>
      <c r="Y19" s="14">
        <v>14550000</v>
      </c>
      <c r="Z19" s="5">
        <f>Y19*X19</f>
        <v>72750000</v>
      </c>
      <c r="AA19" s="47"/>
      <c r="AB19" s="47"/>
      <c r="AC19" s="47"/>
      <c r="AD19" s="47"/>
      <c r="AE19" s="47"/>
      <c r="AF19" s="47"/>
      <c r="AG19" s="47"/>
      <c r="AH19" s="47"/>
      <c r="AI19" s="170"/>
      <c r="AJ19" s="170"/>
      <c r="AK19" s="170"/>
      <c r="AL19" s="170"/>
      <c r="AM19" s="170"/>
      <c r="AN19" s="170"/>
      <c r="AO19" s="170"/>
      <c r="AP19" s="170"/>
      <c r="AQ19" s="175"/>
      <c r="AR19" s="170"/>
      <c r="AS19" s="173"/>
      <c r="AT19" s="170"/>
      <c r="AU19" s="170"/>
      <c r="AV19" s="23" t="s">
        <v>87</v>
      </c>
      <c r="AW19" s="24"/>
      <c r="AX19" s="47"/>
      <c r="AY19" s="47"/>
      <c r="AZ19" s="47"/>
    </row>
    <row r="20" spans="1:52" s="3" customFormat="1" ht="45.75" customHeight="1" x14ac:dyDescent="0.25">
      <c r="A20" s="170"/>
      <c r="B20" s="170"/>
      <c r="C20" s="177" t="s">
        <v>59</v>
      </c>
      <c r="D20" s="177" t="s">
        <v>110</v>
      </c>
      <c r="E20" s="178" t="s">
        <v>113</v>
      </c>
      <c r="F20" s="177" t="s">
        <v>111</v>
      </c>
      <c r="G20" s="179">
        <v>43678</v>
      </c>
      <c r="H20" s="177" t="s">
        <v>103</v>
      </c>
      <c r="I20" s="177" t="s">
        <v>104</v>
      </c>
      <c r="J20" s="177" t="s">
        <v>65</v>
      </c>
      <c r="K20" s="177" t="s">
        <v>66</v>
      </c>
      <c r="L20" s="177" t="s">
        <v>67</v>
      </c>
      <c r="M20" s="177" t="s">
        <v>68</v>
      </c>
      <c r="N20" s="177" t="s">
        <v>112</v>
      </c>
      <c r="O20" s="179">
        <v>43710</v>
      </c>
      <c r="P20" s="176" t="s">
        <v>117</v>
      </c>
      <c r="Q20" s="180">
        <v>43732</v>
      </c>
      <c r="R20" s="15" t="s">
        <v>97</v>
      </c>
      <c r="S20" s="53" t="s">
        <v>98</v>
      </c>
      <c r="T20" s="46"/>
      <c r="U20" s="46"/>
      <c r="V20" s="47"/>
      <c r="W20" s="46"/>
      <c r="X20" s="12">
        <v>3</v>
      </c>
      <c r="Y20" s="54">
        <v>8400000</v>
      </c>
      <c r="Z20" s="5">
        <f>Y20*X20</f>
        <v>25200000</v>
      </c>
      <c r="AA20" s="51"/>
      <c r="AB20" s="47"/>
      <c r="AC20" s="47"/>
      <c r="AD20" s="47"/>
      <c r="AE20" s="47"/>
      <c r="AF20" s="47"/>
      <c r="AG20" s="47"/>
      <c r="AH20" s="47"/>
      <c r="AI20" s="170"/>
      <c r="AJ20" s="170"/>
      <c r="AK20" s="170"/>
      <c r="AL20" s="170"/>
      <c r="AM20" s="170"/>
      <c r="AN20" s="170"/>
      <c r="AO20" s="170"/>
      <c r="AP20" s="170"/>
      <c r="AQ20" s="175"/>
      <c r="AR20" s="170"/>
      <c r="AS20" s="173"/>
      <c r="AT20" s="170"/>
      <c r="AU20" s="170"/>
      <c r="AV20" s="23" t="s">
        <v>87</v>
      </c>
      <c r="AW20" s="24"/>
      <c r="AX20" s="47"/>
      <c r="AY20" s="47"/>
      <c r="AZ20" s="47"/>
    </row>
    <row r="21" spans="1:52" s="3" customFormat="1" ht="45" x14ac:dyDescent="0.25">
      <c r="A21" s="170"/>
      <c r="B21" s="170"/>
      <c r="C21" s="177"/>
      <c r="D21" s="177"/>
      <c r="E21" s="178"/>
      <c r="F21" s="177"/>
      <c r="G21" s="179"/>
      <c r="H21" s="177"/>
      <c r="I21" s="177"/>
      <c r="J21" s="177"/>
      <c r="K21" s="177"/>
      <c r="L21" s="177"/>
      <c r="M21" s="177"/>
      <c r="N21" s="177"/>
      <c r="O21" s="179"/>
      <c r="P21" s="176"/>
      <c r="Q21" s="170"/>
      <c r="R21" s="15" t="s">
        <v>99</v>
      </c>
      <c r="S21" s="55" t="s">
        <v>100</v>
      </c>
      <c r="T21" s="46"/>
      <c r="U21" s="46"/>
      <c r="V21" s="47"/>
      <c r="W21" s="46"/>
      <c r="X21" s="12">
        <v>5</v>
      </c>
      <c r="Y21" s="14">
        <v>2350000</v>
      </c>
      <c r="Z21" s="5">
        <f>Y21*X21</f>
        <v>11750000</v>
      </c>
      <c r="AA21" s="47"/>
      <c r="AB21" s="47"/>
      <c r="AC21" s="47"/>
      <c r="AD21" s="47"/>
      <c r="AE21" s="47"/>
      <c r="AF21" s="47"/>
      <c r="AG21" s="47"/>
      <c r="AH21" s="47"/>
      <c r="AI21" s="170"/>
      <c r="AJ21" s="170"/>
      <c r="AK21" s="170"/>
      <c r="AL21" s="170"/>
      <c r="AM21" s="170"/>
      <c r="AN21" s="170"/>
      <c r="AO21" s="170"/>
      <c r="AP21" s="170"/>
      <c r="AQ21" s="175"/>
      <c r="AR21" s="170"/>
      <c r="AS21" s="173"/>
      <c r="AT21" s="170"/>
      <c r="AU21" s="170"/>
      <c r="AV21" s="23" t="s">
        <v>87</v>
      </c>
      <c r="AW21" s="24"/>
      <c r="AX21" s="47"/>
      <c r="AY21" s="47"/>
      <c r="AZ21" s="47"/>
    </row>
    <row r="22" spans="1:52" s="22" customFormat="1" x14ac:dyDescent="0.25">
      <c r="A22" s="175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4">
        <f>SUM(Z8:Z21)</f>
        <v>260938250</v>
      </c>
      <c r="AA22" s="175"/>
      <c r="AB22" s="175"/>
      <c r="AC22" s="175"/>
      <c r="AD22" s="175"/>
      <c r="AE22" s="175"/>
      <c r="AF22" s="175"/>
      <c r="AG22" s="175"/>
      <c r="AH22" s="4"/>
      <c r="AI22" s="175"/>
      <c r="AJ22" s="175"/>
      <c r="AK22" s="175"/>
      <c r="AL22" s="175"/>
      <c r="AM22" s="175"/>
      <c r="AN22" s="175"/>
      <c r="AO22" s="56">
        <f>SUM(AO8:AO8)</f>
        <v>0</v>
      </c>
      <c r="AP22" s="56">
        <f>SUM(AP8:AP8)</f>
        <v>0</v>
      </c>
      <c r="AQ22" s="192"/>
      <c r="AR22" s="192"/>
      <c r="AS22" s="14">
        <f>SUM(AS8:AS8)</f>
        <v>0</v>
      </c>
      <c r="AT22" s="4"/>
      <c r="AU22" s="4"/>
      <c r="AV22" s="175"/>
      <c r="AW22" s="175"/>
      <c r="AX22" s="175"/>
      <c r="AY22" s="175"/>
      <c r="AZ22" s="175"/>
    </row>
    <row r="24" spans="1:52" x14ac:dyDescent="0.25">
      <c r="B24" s="25"/>
      <c r="C24" s="26"/>
      <c r="D24" s="27"/>
      <c r="E24" s="28"/>
      <c r="F24" s="29"/>
      <c r="G24" s="29"/>
      <c r="H24" s="29"/>
      <c r="I24" s="29"/>
      <c r="J24" s="29"/>
      <c r="K24" s="29"/>
      <c r="L24" s="29"/>
      <c r="M24" s="29"/>
      <c r="N24" s="29"/>
      <c r="O24" s="30"/>
      <c r="P24" s="31"/>
    </row>
    <row r="25" spans="1:52" x14ac:dyDescent="0.25">
      <c r="B25" s="25"/>
      <c r="C25" s="26"/>
      <c r="D25" s="27"/>
      <c r="E25" s="27"/>
      <c r="F25" s="32"/>
      <c r="G25" s="33"/>
      <c r="H25" s="29"/>
      <c r="I25" s="29"/>
      <c r="J25" s="30"/>
      <c r="K25" s="33"/>
      <c r="L25" s="33"/>
      <c r="M25" s="33"/>
      <c r="N25" s="34"/>
      <c r="O25" s="30"/>
      <c r="P25" s="31"/>
    </row>
    <row r="26" spans="1:52" x14ac:dyDescent="0.25">
      <c r="B26" s="25"/>
      <c r="C26" s="26"/>
      <c r="D26" s="27"/>
      <c r="E26" s="27"/>
      <c r="F26" s="32"/>
      <c r="G26" s="33"/>
      <c r="H26" s="29"/>
      <c r="I26" s="29"/>
      <c r="J26" s="30"/>
      <c r="K26" s="33"/>
      <c r="L26" s="33"/>
      <c r="M26" s="33"/>
      <c r="N26" s="34"/>
      <c r="O26" s="30"/>
      <c r="P26" s="31"/>
    </row>
    <row r="27" spans="1:52" x14ac:dyDescent="0.25">
      <c r="B27" s="25"/>
      <c r="C27" s="26"/>
      <c r="D27" s="27"/>
      <c r="E27" s="27"/>
      <c r="F27" s="32"/>
      <c r="G27" s="33"/>
      <c r="H27" s="29"/>
      <c r="I27" s="29"/>
      <c r="J27" s="30"/>
      <c r="K27" s="33"/>
      <c r="L27" s="33"/>
      <c r="M27" s="33"/>
      <c r="N27" s="34"/>
      <c r="O27" s="30"/>
      <c r="P27" s="31"/>
    </row>
    <row r="28" spans="1:52" x14ac:dyDescent="0.25">
      <c r="B28" s="25"/>
      <c r="C28" s="26"/>
      <c r="D28" s="27"/>
      <c r="E28" s="27"/>
      <c r="F28" s="32"/>
      <c r="G28" s="33"/>
      <c r="H28" s="29"/>
      <c r="I28" s="29"/>
      <c r="J28" s="30"/>
      <c r="K28" s="33"/>
      <c r="L28" s="33"/>
      <c r="M28" s="33"/>
      <c r="N28" s="34"/>
      <c r="O28" s="30"/>
      <c r="P28" s="31"/>
    </row>
    <row r="29" spans="1:52" x14ac:dyDescent="0.25">
      <c r="B29" s="25"/>
      <c r="C29" s="26"/>
      <c r="D29" s="27"/>
      <c r="E29" s="27"/>
      <c r="F29" s="32"/>
      <c r="G29" s="33"/>
      <c r="H29" s="29"/>
      <c r="I29" s="29"/>
      <c r="J29" s="30"/>
      <c r="K29" s="33"/>
      <c r="L29" s="33"/>
      <c r="M29" s="33"/>
      <c r="N29" s="34"/>
      <c r="O29" s="30"/>
      <c r="P29" s="31"/>
    </row>
    <row r="30" spans="1:52" x14ac:dyDescent="0.25">
      <c r="B30" s="25"/>
      <c r="C30" s="26"/>
      <c r="D30" s="27"/>
      <c r="E30" s="27"/>
      <c r="F30" s="32"/>
      <c r="G30" s="33"/>
      <c r="H30" s="29"/>
      <c r="I30" s="29"/>
      <c r="J30" s="30"/>
      <c r="K30" s="33"/>
      <c r="L30" s="33"/>
      <c r="M30" s="33"/>
      <c r="N30" s="34"/>
      <c r="O30" s="30"/>
      <c r="P30" s="35"/>
    </row>
    <row r="31" spans="1:52" x14ac:dyDescent="0.25">
      <c r="B31" s="25"/>
      <c r="C31" s="26"/>
      <c r="D31" s="27"/>
      <c r="E31" s="27"/>
      <c r="F31" s="32"/>
      <c r="G31" s="33"/>
      <c r="H31" s="29"/>
      <c r="I31" s="29"/>
      <c r="J31" s="33"/>
      <c r="K31" s="33"/>
      <c r="L31" s="33"/>
      <c r="M31" s="33"/>
      <c r="N31" s="36"/>
      <c r="O31" s="30"/>
      <c r="P31" s="31"/>
    </row>
    <row r="32" spans="1:52" x14ac:dyDescent="0.25">
      <c r="B32" s="25"/>
      <c r="C32" s="26"/>
      <c r="D32" s="37"/>
      <c r="E32" s="37"/>
      <c r="F32" s="38"/>
      <c r="G32" s="39"/>
      <c r="H32" s="29"/>
      <c r="I32" s="40"/>
      <c r="J32" s="33"/>
      <c r="K32" s="33"/>
      <c r="L32" s="33"/>
      <c r="M32" s="33"/>
      <c r="N32" s="36"/>
      <c r="O32" s="30"/>
      <c r="P32" s="31"/>
    </row>
    <row r="33" spans="2:16" x14ac:dyDescent="0.25">
      <c r="B33" s="181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3"/>
      <c r="P33" s="41"/>
    </row>
  </sheetData>
  <mergeCells count="151">
    <mergeCell ref="L8:L15"/>
    <mergeCell ref="C8:C15"/>
    <mergeCell ref="D8:D15"/>
    <mergeCell ref="E8:E15"/>
    <mergeCell ref="F8:F15"/>
    <mergeCell ref="G8:G15"/>
    <mergeCell ref="H8:H15"/>
    <mergeCell ref="I8:I15"/>
    <mergeCell ref="J8:J15"/>
    <mergeCell ref="K8:K15"/>
    <mergeCell ref="G5:G6"/>
    <mergeCell ref="H5:H6"/>
    <mergeCell ref="R5:R6"/>
    <mergeCell ref="N5:O5"/>
    <mergeCell ref="P5:Q5"/>
    <mergeCell ref="AW5:AZ5"/>
    <mergeCell ref="A22:Y22"/>
    <mergeCell ref="AA22:AG22"/>
    <mergeCell ref="AI22:AN22"/>
    <mergeCell ref="AQ22:AR22"/>
    <mergeCell ref="AV22:AZ22"/>
    <mergeCell ref="A5:A6"/>
    <mergeCell ref="B5:B6"/>
    <mergeCell ref="C5:C6"/>
    <mergeCell ref="D5:D6"/>
    <mergeCell ref="A8:A15"/>
    <mergeCell ref="B8:B15"/>
    <mergeCell ref="I5:J5"/>
    <mergeCell ref="K5:M5"/>
    <mergeCell ref="E5:E6"/>
    <mergeCell ref="F5:F6"/>
    <mergeCell ref="M8:M15"/>
    <mergeCell ref="N8:N15"/>
    <mergeCell ref="O8:O15"/>
    <mergeCell ref="C20:C21"/>
    <mergeCell ref="AS5:AS6"/>
    <mergeCell ref="AV5:AV6"/>
    <mergeCell ref="AP5:AP6"/>
    <mergeCell ref="AP8:AP15"/>
    <mergeCell ref="AQ5:AQ6"/>
    <mergeCell ref="AQ8:AQ15"/>
    <mergeCell ref="AR5:AR6"/>
    <mergeCell ref="AL8:AL15"/>
    <mergeCell ref="AA5:AH5"/>
    <mergeCell ref="AI5:AO5"/>
    <mergeCell ref="AM8:AM15"/>
    <mergeCell ref="AN8:AN15"/>
    <mergeCell ref="AO8:AO15"/>
    <mergeCell ref="Z5:Z6"/>
    <mergeCell ref="AI8:AI15"/>
    <mergeCell ref="T5:W5"/>
    <mergeCell ref="AJ8:AJ15"/>
    <mergeCell ref="AK8:AK15"/>
    <mergeCell ref="P8:P15"/>
    <mergeCell ref="Q8:Q15"/>
    <mergeCell ref="S5:S6"/>
    <mergeCell ref="X5:X6"/>
    <mergeCell ref="Y5:Y6"/>
    <mergeCell ref="N18:N19"/>
    <mergeCell ref="B33:O33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J20:J21"/>
    <mergeCell ref="K20:K21"/>
    <mergeCell ref="L20:L21"/>
    <mergeCell ref="M20:M21"/>
    <mergeCell ref="N20:N21"/>
    <mergeCell ref="A20:A21"/>
    <mergeCell ref="B20:B21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D20:D21"/>
    <mergeCell ref="E20:E21"/>
    <mergeCell ref="F20:F21"/>
    <mergeCell ref="G20:G21"/>
    <mergeCell ref="H20:H21"/>
    <mergeCell ref="I20:I21"/>
    <mergeCell ref="AI16:AI17"/>
    <mergeCell ref="AJ16:AJ17"/>
    <mergeCell ref="AI18:AI19"/>
    <mergeCell ref="AJ18:AJ19"/>
    <mergeCell ref="AI20:AI21"/>
    <mergeCell ref="AJ20:AJ21"/>
    <mergeCell ref="O20:O21"/>
    <mergeCell ref="P18:P19"/>
    <mergeCell ref="Q18:Q19"/>
    <mergeCell ref="P20:P21"/>
    <mergeCell ref="Q20:Q21"/>
    <mergeCell ref="O18:O19"/>
    <mergeCell ref="P16:P17"/>
    <mergeCell ref="Q16:Q17"/>
    <mergeCell ref="J18:J19"/>
    <mergeCell ref="K18:K19"/>
    <mergeCell ref="L18:L19"/>
    <mergeCell ref="M18:M19"/>
    <mergeCell ref="AM16:AM17"/>
    <mergeCell ref="AN16:AN17"/>
    <mergeCell ref="AM18:AM19"/>
    <mergeCell ref="AN18:AN19"/>
    <mergeCell ref="AM20:AM21"/>
    <mergeCell ref="AN20:AN21"/>
    <mergeCell ref="AK16:AK17"/>
    <mergeCell ref="AL16:AL17"/>
    <mergeCell ref="AK18:AK19"/>
    <mergeCell ref="AL18:AL19"/>
    <mergeCell ref="AK20:AK21"/>
    <mergeCell ref="AL20:AL21"/>
    <mergeCell ref="AU16:AU17"/>
    <mergeCell ref="AU18:AU19"/>
    <mergeCell ref="AU20:AU21"/>
    <mergeCell ref="A1:Q1"/>
    <mergeCell ref="A2:Q2"/>
    <mergeCell ref="A3:Q3"/>
    <mergeCell ref="AS16:AS17"/>
    <mergeCell ref="AT16:AT17"/>
    <mergeCell ref="AS18:AS19"/>
    <mergeCell ref="AT18:AT19"/>
    <mergeCell ref="AS20:AS21"/>
    <mergeCell ref="AT20:AT21"/>
    <mergeCell ref="AQ16:AQ17"/>
    <mergeCell ref="AR16:AR17"/>
    <mergeCell ref="AQ18:AQ19"/>
    <mergeCell ref="AR18:AR19"/>
    <mergeCell ref="AQ20:AQ21"/>
    <mergeCell ref="AR20:AR21"/>
    <mergeCell ref="AO16:AO17"/>
    <mergeCell ref="AP16:AP17"/>
    <mergeCell ref="AO18:AO19"/>
    <mergeCell ref="AP18:AP19"/>
    <mergeCell ref="AO20:AO21"/>
    <mergeCell ref="AP20:AP21"/>
  </mergeCells>
  <printOptions horizontalCentered="1"/>
  <pageMargins left="0.7" right="0.7" top="0.75" bottom="0.75" header="0.3" footer="0.3"/>
  <pageSetup paperSize="5" scale="45" orientation="landscape" horizontalDpi="300" verticalDpi="300" r:id="rId1"/>
  <colBreaks count="2" manualBreakCount="2">
    <brk id="17" max="18" man="1"/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N4" sqref="N4"/>
    </sheetView>
  </sheetViews>
  <sheetFormatPr defaultRowHeight="15" x14ac:dyDescent="0.25"/>
  <sheetData>
    <row r="1" spans="1:14" x14ac:dyDescent="0.25">
      <c r="A1" t="s">
        <v>118</v>
      </c>
    </row>
    <row r="4" spans="1:14" x14ac:dyDescent="0.25">
      <c r="A4" t="s">
        <v>1</v>
      </c>
      <c r="B4" t="s">
        <v>119</v>
      </c>
      <c r="C4" t="s">
        <v>120</v>
      </c>
      <c r="D4" t="s">
        <v>121</v>
      </c>
      <c r="E4" t="s">
        <v>122</v>
      </c>
      <c r="F4" t="s">
        <v>123</v>
      </c>
      <c r="G4" t="s">
        <v>124</v>
      </c>
      <c r="H4" t="s">
        <v>125</v>
      </c>
      <c r="I4" t="s">
        <v>126</v>
      </c>
      <c r="J4" t="s">
        <v>9</v>
      </c>
      <c r="K4" t="s">
        <v>127</v>
      </c>
      <c r="L4" t="s">
        <v>128</v>
      </c>
      <c r="M4" t="s">
        <v>129</v>
      </c>
      <c r="N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 Base BMD 2019 (2)</vt:lpstr>
      <vt:lpstr>Data Base BMD 2019</vt:lpstr>
      <vt:lpstr>Sheet2</vt:lpstr>
      <vt:lpstr>'Data Base BMD 2019'!Print_Area</vt:lpstr>
      <vt:lpstr>'Data Base BMD 2019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2019-12-27T06:53:07Z</cp:lastPrinted>
  <dcterms:created xsi:type="dcterms:W3CDTF">2017-08-22T04:05:00Z</dcterms:created>
  <dcterms:modified xsi:type="dcterms:W3CDTF">2019-12-27T09:39:19Z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1033-10.2.0.5965</vt:lpwstr>
  </property>
</Properties>
</file>